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5525" windowHeight="7500"/>
  </bookViews>
  <sheets>
    <sheet name="別紙４(現場閉所型）記入例" sheetId="9" r:id="rId1"/>
  </sheets>
  <definedNames>
    <definedName name="_xlnm.Print_Area" localSheetId="0">'別紙４(現場閉所型）記入例'!$A$1:$AO$112</definedName>
    <definedName name="_xlnm.Print_Titles" localSheetId="0">'別紙４(現場閉所型）記入例'!$1:$12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<sst xmlns="http://schemas.openxmlformats.org/spreadsheetml/2006/main" xmlns:r="http://schemas.openxmlformats.org/officeDocument/2006/relationships" count="38" uniqueCount="38">
  <si>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行事</t>
    <rPh sb="0" eb="2">
      <t>ギョウジ</t>
    </rPh>
    <phoneticPr fontId="1"/>
  </si>
  <si>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</si>
  <si>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年</t>
    <rPh sb="0" eb="1">
      <t>ネン</t>
    </rPh>
    <phoneticPr fontId="1"/>
  </si>
  <si>
    <t>曜日</t>
    <rPh sb="0" eb="2">
      <t>ヨウビ</t>
    </rPh>
    <phoneticPr fontId="1"/>
  </si>
  <si>
    <t>月</t>
    <rPh sb="0" eb="1">
      <t>ツキ</t>
    </rPh>
    <phoneticPr fontId="1"/>
  </si>
  <si>
    <t>●</t>
  </si>
  <si>
    <t>日</t>
    <rPh sb="0" eb="1">
      <t>ニチ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</si>
  <si>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</si>
  <si>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【凡例】</t>
    <rPh sb="1" eb="3">
      <t>ハンレイ</t>
    </rPh>
    <phoneticPr fontId="1"/>
  </si>
  <si>
    <t>計画</t>
    <rPh sb="0" eb="2">
      <t>ケイカク</t>
    </rPh>
    <phoneticPr fontId="1"/>
  </si>
  <si>
    <t>対象期間外</t>
    <rPh sb="0" eb="5">
      <t>タイショウキカンガイ</t>
    </rPh>
    <phoneticPr fontId="1"/>
  </si>
  <si>
    <t>実施</t>
    <rPh sb="0" eb="2">
      <t>ジッシ</t>
    </rPh>
    <phoneticPr fontId="1"/>
  </si>
  <si>
    <t>現場閉所計画・実績表</t>
    <rPh sb="0" eb="2">
      <t>ゲンバ</t>
    </rPh>
    <rPh sb="2" eb="4">
      <t>ヘイショ</t>
    </rPh>
    <rPh sb="4" eb="6">
      <t>ケイカク</t>
    </rPh>
    <rPh sb="7" eb="9">
      <t>ジッセキ</t>
    </rPh>
    <rPh sb="9" eb="10">
      <t>ヒョウ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</si>
  <si>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</si>
  <si>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</si>
  <si>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</si>
  <si>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</si>
  <si>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○</t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</si>
  <si>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</si>
  <si>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</si>
  <si>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</si>
  <si>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／</t>
  </si>
  <si>
    <t>作業完了日</t>
    <rPh sb="0" eb="5">
      <t>サギョウカンリョウビ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</si>
  <si>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</si>
  <si>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</si>
  <si>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</si>
  <si>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</si>
  <si>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（参考様式）</t>
    <rPh sb="1" eb="3">
      <t>サンコウ</t>
    </rPh>
    <rPh sb="3" eb="5">
      <t>ヨウシキ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</si>
  <si>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</si>
  <si>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閉所日数</t>
    <rPh sb="0" eb="2">
      <t>ヘイショ</t>
    </rPh>
    <rPh sb="2" eb="4">
      <t>ニッスウ</t>
    </rPh>
    <phoneticPr fontId="1"/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</si>
  <si>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</si>
  <si>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</si>
  <si>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カレンダー開始日</t>
    <rPh sb="5" eb="8">
      <t>カイシビ</t>
    </rPh>
    <phoneticPr fontId="1"/>
  </si>
  <si>
    <t>月毎の確認</t>
    <rPh sb="0" eb="2">
      <t>ツキゴト</t>
    </rPh>
    <rPh sb="3" eb="5">
      <t>カクニン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</si>
  <si>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</si>
  <si>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</si>
  <si>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</si>
  <si>
    <t>（別紙１）</t>
    <rPh sb="1" eb="3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</si>
</sst>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d"/>
    <numFmt numFmtId="177" formatCode="yyyy/m/d;@"/>
    <numFmt numFmtId="178" formatCode="0_);[Red]\(0\)"/>
    <numFmt numFmtId="179" formatCode="0_ "/>
    <numFmt numFmtId="180" formatCode="0.0%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0.5"/>
      <color rgb="FFFF0000"/>
      <name val="ＭＳ Ｐゴシック"/>
      <family val="3"/>
      <scheme val="minor"/>
    </font>
    <font>
      <b/>
      <sz val="11"/>
      <color auto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11"/>
      <color rgb="FFFF0000"/>
      <name val="HGｺﾞｼｯｸM"/>
      <family val="3"/>
    </font>
    <font>
      <b/>
      <sz val="11"/>
      <color rgb="FFFF0000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6" fillId="0" borderId="4" xfId="0" applyNumberFormat="1" applyFont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 shrinkToFit="1"/>
    </xf>
    <xf numFmtId="0" fontId="0" fillId="3" borderId="6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0" borderId="7" xfId="0" applyNumberFormat="1" applyFont="1" applyBorder="1" applyAlignment="1">
      <alignment horizontal="center" vertical="center"/>
    </xf>
    <xf numFmtId="177" fontId="8" fillId="2" borderId="0" xfId="0" applyNumberFormat="1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>
      <alignment vertical="center" textRotation="255" shrinkToFit="1"/>
    </xf>
    <xf numFmtId="0" fontId="9" fillId="4" borderId="5" xfId="0" applyFont="1" applyFill="1" applyBorder="1" applyAlignment="1">
      <alignment vertical="center" textRotation="255" shrinkToFit="1"/>
    </xf>
    <xf numFmtId="177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177" fontId="10" fillId="2" borderId="9" xfId="0" applyNumberFormat="1" applyFont="1" applyFill="1" applyBorder="1" applyAlignment="1" applyProtection="1">
      <alignment horizontal="center" vertical="center"/>
      <protection locked="0"/>
    </xf>
    <xf numFmtId="177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top" textRotation="255" shrinkToFit="1"/>
    </xf>
    <xf numFmtId="177" fontId="8" fillId="0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 textRotation="255" shrinkToFit="1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5" xfId="0" applyFill="1" applyBorder="1">
      <alignment vertical="center"/>
    </xf>
    <xf numFmtId="0" fontId="11" fillId="0" borderId="0" xfId="0" applyFont="1" applyFill="1">
      <alignment vertical="center"/>
    </xf>
    <xf numFmtId="0" fontId="6" fillId="0" borderId="16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 textRotation="255"/>
    </xf>
    <xf numFmtId="0" fontId="0" fillId="6" borderId="19" xfId="0" applyFill="1" applyBorder="1" applyAlignment="1">
      <alignment horizontal="center" vertical="center" textRotation="255"/>
    </xf>
    <xf numFmtId="0" fontId="0" fillId="6" borderId="20" xfId="0" applyFill="1" applyBorder="1" applyAlignment="1">
      <alignment horizontal="center" vertical="center" textRotation="255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5" borderId="21" xfId="0" applyFill="1" applyBorder="1">
      <alignment vertical="center"/>
    </xf>
    <xf numFmtId="0" fontId="0" fillId="5" borderId="22" xfId="0" applyFill="1" applyBorder="1">
      <alignment vertical="center"/>
    </xf>
    <xf numFmtId="0" fontId="11" fillId="5" borderId="22" xfId="0" applyFont="1" applyFill="1" applyBorder="1">
      <alignment vertical="center"/>
    </xf>
    <xf numFmtId="0" fontId="11" fillId="5" borderId="23" xfId="0" applyFont="1" applyFill="1" applyBorder="1">
      <alignment vertical="center"/>
    </xf>
    <xf numFmtId="0" fontId="0" fillId="7" borderId="24" xfId="0" applyFill="1" applyBorder="1" applyAlignment="1">
      <alignment horizontal="center" vertical="center" textRotation="255"/>
    </xf>
    <xf numFmtId="0" fontId="0" fillId="7" borderId="25" xfId="0" applyFill="1" applyBorder="1" applyAlignment="1">
      <alignment horizontal="center" vertical="center" textRotation="255"/>
    </xf>
    <xf numFmtId="0" fontId="0" fillId="7" borderId="26" xfId="0" applyFill="1" applyBorder="1" applyAlignment="1">
      <alignment horizontal="center" vertical="center" textRotation="255"/>
    </xf>
    <xf numFmtId="0" fontId="0" fillId="7" borderId="27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4" fillId="0" borderId="29" xfId="0" applyFont="1" applyBorder="1" applyAlignment="1">
      <alignment vertical="top" wrapText="1"/>
    </xf>
    <xf numFmtId="0" fontId="0" fillId="0" borderId="29" xfId="0" applyBorder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left" vertical="center"/>
    </xf>
    <xf numFmtId="0" fontId="0" fillId="0" borderId="30" xfId="0" applyBorder="1">
      <alignment vertical="center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/>
    </xf>
    <xf numFmtId="0" fontId="10" fillId="0" borderId="0" xfId="0" applyFont="1" applyFill="1">
      <alignment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5" xfId="0" applyFont="1" applyFill="1" applyBorder="1">
      <alignment vertical="center"/>
    </xf>
    <xf numFmtId="0" fontId="0" fillId="0" borderId="5" xfId="0" applyFont="1" applyBorder="1" applyAlignment="1"/>
    <xf numFmtId="0" fontId="0" fillId="0" borderId="5" xfId="0" applyFill="1" applyBorder="1" applyAlignment="1">
      <alignment vertical="center" shrinkToFit="1"/>
    </xf>
    <xf numFmtId="178" fontId="0" fillId="0" borderId="15" xfId="0" applyNumberFormat="1" applyFont="1" applyBorder="1" applyAlignment="1">
      <alignment horizontal="right"/>
    </xf>
    <xf numFmtId="178" fontId="0" fillId="0" borderId="5" xfId="0" applyNumberFormat="1" applyFont="1" applyFill="1" applyBorder="1" applyAlignment="1">
      <alignment horizontal="right" vertical="center"/>
    </xf>
    <xf numFmtId="179" fontId="0" fillId="0" borderId="5" xfId="0" applyNumberFormat="1" applyFont="1" applyFill="1" applyBorder="1" applyAlignment="1">
      <alignment horizontal="right" vertical="center"/>
    </xf>
    <xf numFmtId="180" fontId="0" fillId="5" borderId="5" xfId="1" applyNumberFormat="1" applyFont="1" applyFill="1" applyBorder="1" applyAlignment="1">
      <alignment horizontal="right" vertical="center"/>
    </xf>
    <xf numFmtId="178" fontId="0" fillId="0" borderId="5" xfId="0" applyNumberFormat="1" applyFont="1" applyFill="1" applyBorder="1" applyAlignment="1">
      <alignment horizontal="right"/>
    </xf>
    <xf numFmtId="0" fontId="0" fillId="0" borderId="31" xfId="0" applyFill="1" applyBorder="1">
      <alignment vertical="center"/>
    </xf>
    <xf numFmtId="178" fontId="0" fillId="0" borderId="5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2" borderId="0" xfId="0" applyFill="1" applyAlignment="1">
      <alignment vertical="center" textRotation="255" shrinkToFit="1"/>
    </xf>
    <xf numFmtId="0" fontId="0" fillId="2" borderId="0" xfId="0" applyFill="1" applyAlignment="1">
      <alignment horizontal="center" vertical="center"/>
    </xf>
  </cellXfs>
  <cellStyles count="2">
    <cellStyle name="標準" xfId="0" builtinId="0"/>
    <cellStyle name="パーセント" xfId="1" builtinId="5"/>
  </cellStyles>
  <dxfs count="51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4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4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4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4"/>
        </patternFill>
      </fill>
    </dxf>
    <dxf>
      <fill>
        <patternFill>
          <bgColor rgb="FFFFFF00"/>
        </patternFill>
      </fill>
    </dxf>
    <dxf>
      <fill>
        <patternFill>
          <bgColor theme="4" tint="0.8"/>
        </patternFill>
      </fill>
    </dxf>
    <dxf>
      <fill>
        <patternFill>
          <bgColor theme="4" tint="0.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8"/>
        </patternFill>
      </fill>
    </dxf>
    <dxf>
      <fill>
        <patternFill>
          <bgColor theme="4" tint="0.8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6350</xdr:colOff>
      <xdr:row>15</xdr:row>
      <xdr:rowOff>337820</xdr:rowOff>
    </xdr:from>
    <xdr:to xmlns:xdr="http://schemas.openxmlformats.org/drawingml/2006/spreadsheetDrawing">
      <xdr:col>24</xdr:col>
      <xdr:colOff>165100</xdr:colOff>
      <xdr:row>15</xdr:row>
      <xdr:rowOff>576580</xdr:rowOff>
    </xdr:to>
    <xdr:sp macro="" textlink="">
      <xdr:nvSpPr>
        <xdr:cNvPr id="2" name="正方形/長方形 1"/>
        <xdr:cNvSpPr/>
      </xdr:nvSpPr>
      <xdr:spPr>
        <a:xfrm>
          <a:off x="1701800" y="3176270"/>
          <a:ext cx="4206875" cy="2387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20</xdr:col>
      <xdr:colOff>161925</xdr:colOff>
      <xdr:row>85</xdr:row>
      <xdr:rowOff>38735</xdr:rowOff>
    </xdr:from>
    <xdr:ext cx="989330" cy="663575"/>
    <xdr:sp macro="" textlink="">
      <xdr:nvSpPr>
        <xdr:cNvPr id="3" name="四角形吹き出し 2"/>
        <xdr:cNvSpPr/>
      </xdr:nvSpPr>
      <xdr:spPr>
        <a:xfrm>
          <a:off x="4953000" y="21260435"/>
          <a:ext cx="989330" cy="66357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/>
              <a:ea typeface="ＭＳ ゴシック"/>
            </a:rPr>
            <a:t>工期短縮のため休日返上</a:t>
          </a:r>
          <a:endParaRPr kumimoji="1" lang="en-US" altLang="ja-JP" sz="1100">
            <a:latin typeface="ＭＳ ゴシック"/>
            <a:ea typeface="ＭＳ ゴシック"/>
          </a:endParaRPr>
        </a:p>
      </xdr:txBody>
    </xdr:sp>
    <xdr:clientData/>
  </xdr:oneCellAnchor>
  <xdr:twoCellAnchor>
    <xdr:from xmlns:xdr="http://schemas.openxmlformats.org/drawingml/2006/spreadsheetDrawing">
      <xdr:col>6</xdr:col>
      <xdr:colOff>19050</xdr:colOff>
      <xdr:row>92</xdr:row>
      <xdr:rowOff>104775</xdr:rowOff>
    </xdr:from>
    <xdr:to xmlns:xdr="http://schemas.openxmlformats.org/drawingml/2006/spreadsheetDrawing">
      <xdr:col>20</xdr:col>
      <xdr:colOff>228600</xdr:colOff>
      <xdr:row>92</xdr:row>
      <xdr:rowOff>657225</xdr:rowOff>
    </xdr:to>
    <xdr:sp macro="" textlink="">
      <xdr:nvSpPr>
        <xdr:cNvPr id="4" name="正方形/長方形 3"/>
        <xdr:cNvSpPr/>
      </xdr:nvSpPr>
      <xdr:spPr>
        <a:xfrm>
          <a:off x="1476375" y="23164800"/>
          <a:ext cx="3543300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13</xdr:col>
      <xdr:colOff>114300</xdr:colOff>
      <xdr:row>43</xdr:row>
      <xdr:rowOff>143510</xdr:rowOff>
    </xdr:from>
    <xdr:to xmlns:xdr="http://schemas.openxmlformats.org/drawingml/2006/spreadsheetDrawing">
      <xdr:col>17</xdr:col>
      <xdr:colOff>133350</xdr:colOff>
      <xdr:row>43</xdr:row>
      <xdr:rowOff>695960</xdr:rowOff>
    </xdr:to>
    <xdr:sp macro="" textlink="">
      <xdr:nvSpPr>
        <xdr:cNvPr id="5" name="テキスト ボックス 4"/>
        <xdr:cNvSpPr txBox="1"/>
      </xdr:nvSpPr>
      <xdr:spPr>
        <a:xfrm>
          <a:off x="3238500" y="1033526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228600</xdr:colOff>
      <xdr:row>43</xdr:row>
      <xdr:rowOff>648335</xdr:rowOff>
    </xdr:from>
    <xdr:to xmlns:xdr="http://schemas.openxmlformats.org/drawingml/2006/spreadsheetDrawing">
      <xdr:col>17</xdr:col>
      <xdr:colOff>19050</xdr:colOff>
      <xdr:row>43</xdr:row>
      <xdr:rowOff>648335</xdr:rowOff>
    </xdr:to>
    <xdr:cxnSp macro="">
      <xdr:nvCxnSpPr>
        <xdr:cNvPr id="6" name="直線矢印コネクタ 5"/>
        <xdr:cNvCxnSpPr/>
      </xdr:nvCxnSpPr>
      <xdr:spPr>
        <a:xfrm>
          <a:off x="3352800" y="10840085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104775</xdr:colOff>
      <xdr:row>71</xdr:row>
      <xdr:rowOff>200025</xdr:rowOff>
    </xdr:from>
    <xdr:to xmlns:xdr="http://schemas.openxmlformats.org/drawingml/2006/spreadsheetDrawing">
      <xdr:col>33</xdr:col>
      <xdr:colOff>123825</xdr:colOff>
      <xdr:row>71</xdr:row>
      <xdr:rowOff>753110</xdr:rowOff>
    </xdr:to>
    <xdr:sp macro="" textlink="">
      <xdr:nvSpPr>
        <xdr:cNvPr id="7" name="テキスト ボックス 6"/>
        <xdr:cNvSpPr txBox="1"/>
      </xdr:nvSpPr>
      <xdr:spPr>
        <a:xfrm>
          <a:off x="7038975" y="17745075"/>
          <a:ext cx="971550" cy="5530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276225</xdr:colOff>
      <xdr:row>78</xdr:row>
      <xdr:rowOff>66040</xdr:rowOff>
    </xdr:from>
    <xdr:to xmlns:xdr="http://schemas.openxmlformats.org/drawingml/2006/spreadsheetDrawing">
      <xdr:col>5</xdr:col>
      <xdr:colOff>142875</xdr:colOff>
      <xdr:row>78</xdr:row>
      <xdr:rowOff>618490</xdr:rowOff>
    </xdr:to>
    <xdr:sp macro="" textlink="">
      <xdr:nvSpPr>
        <xdr:cNvPr id="8" name="テキスト ボックス 7"/>
        <xdr:cNvSpPr txBox="1"/>
      </xdr:nvSpPr>
      <xdr:spPr>
        <a:xfrm>
          <a:off x="390525" y="1944941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219075</xdr:colOff>
      <xdr:row>71</xdr:row>
      <xdr:rowOff>666115</xdr:rowOff>
    </xdr:from>
    <xdr:to xmlns:xdr="http://schemas.openxmlformats.org/drawingml/2006/spreadsheetDrawing">
      <xdr:col>32</xdr:col>
      <xdr:colOff>219075</xdr:colOff>
      <xdr:row>71</xdr:row>
      <xdr:rowOff>666115</xdr:rowOff>
    </xdr:to>
    <xdr:cxnSp macro="">
      <xdr:nvCxnSpPr>
        <xdr:cNvPr id="9" name="直線矢印コネクタ 8"/>
        <xdr:cNvCxnSpPr/>
      </xdr:nvCxnSpPr>
      <xdr:spPr>
        <a:xfrm>
          <a:off x="7153275" y="18211165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0</xdr:colOff>
      <xdr:row>78</xdr:row>
      <xdr:rowOff>600710</xdr:rowOff>
    </xdr:from>
    <xdr:to xmlns:xdr="http://schemas.openxmlformats.org/drawingml/2006/spreadsheetDrawing">
      <xdr:col>5</xdr:col>
      <xdr:colOff>0</xdr:colOff>
      <xdr:row>78</xdr:row>
      <xdr:rowOff>600710</xdr:rowOff>
    </xdr:to>
    <xdr:cxnSp macro="">
      <xdr:nvCxnSpPr>
        <xdr:cNvPr id="10" name="直線矢印コネクタ 9"/>
        <xdr:cNvCxnSpPr/>
      </xdr:nvCxnSpPr>
      <xdr:spPr>
        <a:xfrm>
          <a:off x="504825" y="19984085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</xdr:col>
      <xdr:colOff>152400</xdr:colOff>
      <xdr:row>92</xdr:row>
      <xdr:rowOff>744220</xdr:rowOff>
    </xdr:from>
    <xdr:to xmlns:xdr="http://schemas.openxmlformats.org/drawingml/2006/spreadsheetDrawing">
      <xdr:col>6</xdr:col>
      <xdr:colOff>228600</xdr:colOff>
      <xdr:row>94</xdr:row>
      <xdr:rowOff>104775</xdr:rowOff>
    </xdr:to>
    <xdr:sp macro="" textlink="">
      <xdr:nvSpPr>
        <xdr:cNvPr id="11" name="テキスト ボックス 10"/>
        <xdr:cNvSpPr txBox="1"/>
      </xdr:nvSpPr>
      <xdr:spPr>
        <a:xfrm>
          <a:off x="1133475" y="23804245"/>
          <a:ext cx="552450" cy="3035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114300</xdr:colOff>
      <xdr:row>22</xdr:row>
      <xdr:rowOff>744220</xdr:rowOff>
    </xdr:from>
    <xdr:to xmlns:xdr="http://schemas.openxmlformats.org/drawingml/2006/spreadsheetDrawing">
      <xdr:col>28</xdr:col>
      <xdr:colOff>95250</xdr:colOff>
      <xdr:row>24</xdr:row>
      <xdr:rowOff>19050</xdr:rowOff>
    </xdr:to>
    <xdr:sp macro="" textlink="">
      <xdr:nvSpPr>
        <xdr:cNvPr id="12" name="下カーブ矢印 11"/>
        <xdr:cNvSpPr/>
      </xdr:nvSpPr>
      <xdr:spPr>
        <a:xfrm>
          <a:off x="6096000" y="5420995"/>
          <a:ext cx="695325" cy="21780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 xmlns:xdr="http://schemas.openxmlformats.org/drawingml/2006/spreadsheetDrawing">
      <xdr:col>21</xdr:col>
      <xdr:colOff>0</xdr:colOff>
      <xdr:row>22</xdr:row>
      <xdr:rowOff>113665</xdr:rowOff>
    </xdr:from>
    <xdr:ext cx="1174750" cy="528955"/>
    <xdr:sp macro="" textlink="">
      <xdr:nvSpPr>
        <xdr:cNvPr id="13" name="四角形吹き出し 12"/>
        <xdr:cNvSpPr/>
      </xdr:nvSpPr>
      <xdr:spPr>
        <a:xfrm>
          <a:off x="5029200" y="4790440"/>
          <a:ext cx="1174750" cy="528955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/>
              <a:ea typeface="ＭＳ ゴシック"/>
            </a:rPr>
            <a:t>降雨により、</a:t>
          </a:r>
          <a:endParaRPr kumimoji="1" lang="en-US" altLang="ja-JP" sz="1100">
            <a:latin typeface="ＭＳ ゴシック"/>
            <a:ea typeface="ＭＳ ゴシック"/>
          </a:endParaRPr>
        </a:p>
        <a:p>
          <a:pPr algn="ctr"/>
          <a:r>
            <a:rPr kumimoji="1" lang="ja-JP" altLang="en-US" sz="1100">
              <a:latin typeface="ＭＳ ゴシック"/>
              <a:ea typeface="ＭＳ ゴシック"/>
            </a:rPr>
            <a:t>終日現場閉鎖</a:t>
          </a:r>
        </a:p>
      </xdr:txBody>
    </xdr:sp>
    <xdr:clientData/>
  </xdr:oneCellAnchor>
  <xdr:twoCellAnchor>
    <xdr:from xmlns:xdr="http://schemas.openxmlformats.org/drawingml/2006/spreadsheetDrawing">
      <xdr:col>2</xdr:col>
      <xdr:colOff>76200</xdr:colOff>
      <xdr:row>22</xdr:row>
      <xdr:rowOff>56515</xdr:rowOff>
    </xdr:from>
    <xdr:to xmlns:xdr="http://schemas.openxmlformats.org/drawingml/2006/spreadsheetDrawing">
      <xdr:col>12</xdr:col>
      <xdr:colOff>200025</xdr:colOff>
      <xdr:row>22</xdr:row>
      <xdr:rowOff>648335</xdr:rowOff>
    </xdr:to>
    <xdr:sp macro="" textlink="">
      <xdr:nvSpPr>
        <xdr:cNvPr id="14" name="正方形/長方形 13"/>
        <xdr:cNvSpPr/>
      </xdr:nvSpPr>
      <xdr:spPr>
        <a:xfrm>
          <a:off x="581025" y="4733290"/>
          <a:ext cx="2505075" cy="591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180975</xdr:colOff>
      <xdr:row>22</xdr:row>
      <xdr:rowOff>753110</xdr:rowOff>
    </xdr:from>
    <xdr:to xmlns:xdr="http://schemas.openxmlformats.org/drawingml/2006/spreadsheetDrawing">
      <xdr:col>15</xdr:col>
      <xdr:colOff>28575</xdr:colOff>
      <xdr:row>24</xdr:row>
      <xdr:rowOff>123190</xdr:rowOff>
    </xdr:to>
    <xdr:sp macro="" textlink="">
      <xdr:nvSpPr>
        <xdr:cNvPr id="15" name="テキスト ボックス 14"/>
        <xdr:cNvSpPr txBox="1"/>
      </xdr:nvSpPr>
      <xdr:spPr>
        <a:xfrm>
          <a:off x="3067050" y="5429885"/>
          <a:ext cx="561975" cy="3130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6</xdr:row>
      <xdr:rowOff>29210</xdr:rowOff>
    </xdr:from>
    <xdr:to xmlns:xdr="http://schemas.openxmlformats.org/drawingml/2006/spreadsheetDrawing">
      <xdr:col>19</xdr:col>
      <xdr:colOff>0</xdr:colOff>
      <xdr:row>11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14300" y="1257935"/>
          <a:ext cx="4438650" cy="10185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28.5</a:t>
          </a:r>
          <a:r>
            <a:rPr kumimoji="1" lang="ja-JP" altLang="en-US" sz="1100"/>
            <a:t>　＞　閉所の割合　≧　</a:t>
          </a:r>
          <a:r>
            <a:rPr kumimoji="1" lang="en-US" altLang="ja-JP" sz="1100"/>
            <a:t>25.0</a:t>
          </a:r>
          <a:r>
            <a:rPr kumimoji="1" lang="ja-JP" altLang="en-US" sz="1100"/>
            <a:t>　  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7</a:t>
          </a:r>
          <a:r>
            <a:rPr kumimoji="1" lang="ja-JP" altLang="en-US" sz="1100"/>
            <a:t>休以上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休未満達成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25.0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＞　閉所の割合　≧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休未満達成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180975</xdr:colOff>
      <xdr:row>29</xdr:row>
      <xdr:rowOff>732155</xdr:rowOff>
    </xdr:from>
    <xdr:to xmlns:xdr="http://schemas.openxmlformats.org/drawingml/2006/spreadsheetDrawing">
      <xdr:col>18</xdr:col>
      <xdr:colOff>38100</xdr:colOff>
      <xdr:row>31</xdr:row>
      <xdr:rowOff>0</xdr:rowOff>
    </xdr:to>
    <xdr:sp macro="" textlink="">
      <xdr:nvSpPr>
        <xdr:cNvPr id="18" name="下カーブ矢印 17"/>
        <xdr:cNvSpPr/>
      </xdr:nvSpPr>
      <xdr:spPr>
        <a:xfrm>
          <a:off x="3305175" y="7247255"/>
          <a:ext cx="1047750" cy="21082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 xmlns:xdr="http://schemas.openxmlformats.org/drawingml/2006/spreadsheetDrawing">
      <xdr:col>13</xdr:col>
      <xdr:colOff>76200</xdr:colOff>
      <xdr:row>29</xdr:row>
      <xdr:rowOff>66040</xdr:rowOff>
    </xdr:from>
    <xdr:ext cx="1172845" cy="528320"/>
    <xdr:sp macro="" textlink="">
      <xdr:nvSpPr>
        <xdr:cNvPr id="20" name="四角形吹き出し 19"/>
        <xdr:cNvSpPr/>
      </xdr:nvSpPr>
      <xdr:spPr>
        <a:xfrm>
          <a:off x="3200400" y="6581140"/>
          <a:ext cx="1172845" cy="528320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/>
              <a:ea typeface="ＭＳ ゴシック"/>
            </a:rPr>
            <a:t>降雨により、</a:t>
          </a:r>
          <a:endParaRPr kumimoji="1" lang="en-US" altLang="ja-JP" sz="1100">
            <a:latin typeface="ＭＳ ゴシック"/>
            <a:ea typeface="ＭＳ ゴシック"/>
          </a:endParaRPr>
        </a:p>
        <a:p>
          <a:pPr algn="ctr"/>
          <a:r>
            <a:rPr kumimoji="1" lang="ja-JP" altLang="en-US" sz="1100">
              <a:latin typeface="ＭＳ ゴシック"/>
              <a:ea typeface="ＭＳ ゴシック"/>
            </a:rPr>
            <a:t>終日現場閉鎖</a:t>
          </a:r>
        </a:p>
      </xdr:txBody>
    </xdr:sp>
    <xdr:clientData/>
  </xdr:oneCellAnchor>
  <xdr:oneCellAnchor>
    <xdr:from xmlns:xdr="http://schemas.openxmlformats.org/drawingml/2006/spreadsheetDrawing">
      <xdr:col>36</xdr:col>
      <xdr:colOff>38100</xdr:colOff>
      <xdr:row>6</xdr:row>
      <xdr:rowOff>9525</xdr:rowOff>
    </xdr:from>
    <xdr:ext cx="2505075" cy="730885"/>
    <xdr:sp macro="" textlink="">
      <xdr:nvSpPr>
        <xdr:cNvPr id="19" name="四角形吹き出し 18"/>
        <xdr:cNvSpPr/>
      </xdr:nvSpPr>
      <xdr:spPr>
        <a:xfrm>
          <a:off x="8686800" y="1238250"/>
          <a:ext cx="2505075" cy="73088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/>
              <a:ea typeface="ＭＳ ゴシック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/>
              <a:ea typeface="ＭＳ ゴシック"/>
            </a:rPr>
            <a:t>確認を行う</a:t>
          </a:r>
        </a:p>
      </xdr:txBody>
    </xdr:sp>
    <xdr:clientData/>
  </xdr:oneCellAnchor>
  <xdr:oneCellAnchor>
    <xdr:from xmlns:xdr="http://schemas.openxmlformats.org/drawingml/2006/spreadsheetDrawing">
      <xdr:col>35</xdr:col>
      <xdr:colOff>19050</xdr:colOff>
      <xdr:row>105</xdr:row>
      <xdr:rowOff>114300</xdr:rowOff>
    </xdr:from>
    <xdr:ext cx="2637155" cy="971550"/>
    <xdr:sp macro="" textlink="">
      <xdr:nvSpPr>
        <xdr:cNvPr id="21" name="四角形吹き出し 20"/>
        <xdr:cNvSpPr/>
      </xdr:nvSpPr>
      <xdr:spPr>
        <a:xfrm>
          <a:off x="8524875" y="26772870"/>
          <a:ext cx="2637155" cy="971550"/>
        </a:xfrm>
        <a:prstGeom prst="wedgeRectCallout">
          <a:avLst>
            <a:gd name="adj1" fmla="val 15167"/>
            <a:gd name="adj2" fmla="val -80108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/>
              <a:ea typeface="ＭＳ ゴシック"/>
            </a:rPr>
            <a:t>現場閉所の達成状況は、工事全体の現場閉所率で確認する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1:BK132"/>
  <sheetViews>
    <sheetView tabSelected="1" workbookViewId="0">
      <selection activeCell="AH4" sqref="AH4"/>
    </sheetView>
  </sheetViews>
  <sheetFormatPr defaultRowHeight="13.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1" customWidth="1"/>
    <col min="41" max="41" width="1.25" customWidth="1"/>
    <col min="42" max="63" width="9" style="2" customWidth="1"/>
  </cols>
  <sheetData>
    <row r="1" spans="2:63" ht="24">
      <c r="B1" s="5" t="s">
        <v>12</v>
      </c>
      <c r="T1" s="5" t="s">
        <v>27</v>
      </c>
      <c r="AD1" s="5"/>
      <c r="AE1" s="5"/>
      <c r="AF1" s="5"/>
      <c r="AN1" s="89" t="s">
        <v>37</v>
      </c>
    </row>
    <row r="2" spans="2:63" ht="7.5" customHeight="1"/>
    <row r="3" spans="2:63" ht="17.25" customHeight="1">
      <c r="B3" s="6" t="s">
        <v>1</v>
      </c>
      <c r="C3" s="6"/>
      <c r="D3" s="6"/>
    </row>
    <row r="4" spans="2:63" ht="17.25" customHeight="1">
      <c r="B4" s="6" t="s">
        <v>23</v>
      </c>
      <c r="C4" s="6"/>
      <c r="D4" s="6"/>
      <c r="AK4" s="72"/>
      <c r="AL4" s="72"/>
      <c r="AM4" s="72"/>
      <c r="AN4" s="72"/>
      <c r="AO4" s="72"/>
    </row>
    <row r="5" spans="2:63" ht="17.25" customHeight="1">
      <c r="B5" s="6"/>
      <c r="C5" s="6"/>
      <c r="D5" s="6"/>
      <c r="Z5" s="41"/>
      <c r="AA5" s="44"/>
      <c r="AB5" s="44"/>
      <c r="AC5" s="44"/>
      <c r="AD5" s="44"/>
      <c r="AE5" s="44"/>
      <c r="AF5" s="44"/>
      <c r="AG5" s="44"/>
      <c r="AH5" s="44"/>
      <c r="AI5" s="57"/>
      <c r="AK5" s="72"/>
      <c r="AL5" s="72"/>
      <c r="AM5" s="72"/>
      <c r="AN5" s="72"/>
      <c r="AO5" s="72"/>
    </row>
    <row r="6" spans="2:63">
      <c r="B6" s="2" t="s">
        <v>32</v>
      </c>
      <c r="C6" s="2"/>
      <c r="D6" s="2"/>
      <c r="E6" s="29"/>
      <c r="F6" s="2"/>
      <c r="G6" s="32">
        <v>45383</v>
      </c>
      <c r="H6" s="34"/>
      <c r="I6" s="34"/>
      <c r="J6" s="35"/>
      <c r="K6" s="37"/>
      <c r="L6" s="38" t="s">
        <v>2</v>
      </c>
      <c r="M6" s="39">
        <v>2024</v>
      </c>
      <c r="N6" s="39"/>
      <c r="O6" s="39"/>
      <c r="P6" s="39"/>
      <c r="Z6" s="42"/>
      <c r="AA6" s="45" t="s">
        <v>8</v>
      </c>
      <c r="AB6" s="45"/>
      <c r="AC6" s="45"/>
      <c r="AD6" s="45"/>
      <c r="AE6" s="45"/>
      <c r="AF6" s="45"/>
      <c r="AG6" s="45"/>
      <c r="AH6" s="45"/>
      <c r="AI6" s="58"/>
      <c r="AK6" s="72"/>
      <c r="AL6" s="72"/>
      <c r="AM6" s="72"/>
      <c r="AN6" s="72"/>
      <c r="AO6" s="72"/>
    </row>
    <row r="7" spans="2:63">
      <c r="B7" s="1"/>
      <c r="C7" s="1"/>
      <c r="D7" s="1"/>
      <c r="E7" s="27"/>
      <c r="F7" s="1"/>
      <c r="G7" s="33"/>
      <c r="H7" s="33"/>
      <c r="I7" s="33"/>
      <c r="J7" s="33"/>
      <c r="K7" s="27"/>
      <c r="Z7" s="42"/>
      <c r="AA7" s="46" t="s">
        <v>17</v>
      </c>
      <c r="AB7" s="45" t="s">
        <v>30</v>
      </c>
      <c r="AC7" s="45"/>
      <c r="AD7" s="45"/>
      <c r="AE7" s="45"/>
      <c r="AF7" s="45"/>
      <c r="AG7" s="45"/>
      <c r="AH7" s="45"/>
      <c r="AI7" s="58"/>
      <c r="AK7" s="26"/>
      <c r="AL7" s="26"/>
      <c r="AM7" s="26"/>
      <c r="AN7" s="26"/>
      <c r="AO7" s="26"/>
    </row>
    <row r="8" spans="2:63">
      <c r="D8" s="27"/>
      <c r="G8" s="27"/>
      <c r="H8" s="27"/>
      <c r="I8" s="27"/>
      <c r="J8" s="27"/>
      <c r="K8" s="27"/>
      <c r="Z8" s="42"/>
      <c r="AA8" s="46" t="s">
        <v>5</v>
      </c>
      <c r="AB8" s="45" t="s">
        <v>31</v>
      </c>
      <c r="AC8" s="45"/>
      <c r="AD8" s="45"/>
      <c r="AE8" s="45"/>
      <c r="AF8" s="45"/>
      <c r="AG8" s="45"/>
      <c r="AH8" s="45"/>
      <c r="AI8" s="58"/>
    </row>
    <row r="9" spans="2:63" ht="17.25" customHeight="1">
      <c r="Z9" s="42"/>
      <c r="AA9" s="46"/>
      <c r="AB9" s="45" t="s">
        <v>34</v>
      </c>
      <c r="AC9" s="45"/>
      <c r="AD9" s="45"/>
      <c r="AE9" s="45"/>
      <c r="AF9" s="45"/>
      <c r="AG9" s="45"/>
      <c r="AH9" s="45"/>
      <c r="AI9" s="59"/>
      <c r="AJ9" s="49"/>
      <c r="AK9" s="73"/>
      <c r="AL9" s="72"/>
      <c r="AM9" s="72"/>
      <c r="AN9" s="72"/>
      <c r="AO9" s="91"/>
    </row>
    <row r="10" spans="2:63" ht="17.25" customHeight="1">
      <c r="Z10" s="42"/>
      <c r="AA10" s="46" t="s">
        <v>21</v>
      </c>
      <c r="AB10" s="45" t="s">
        <v>10</v>
      </c>
      <c r="AC10" s="45"/>
      <c r="AD10" s="45"/>
      <c r="AE10" s="45"/>
      <c r="AF10" s="45"/>
      <c r="AG10" s="45"/>
      <c r="AH10" s="45"/>
      <c r="AI10" s="59"/>
      <c r="AJ10" s="49"/>
      <c r="AK10" s="49"/>
      <c r="AL10" s="49"/>
      <c r="AM10" s="49"/>
      <c r="AN10" s="49"/>
      <c r="AO10" s="49"/>
    </row>
    <row r="11" spans="2:63" ht="6.75" customHeight="1">
      <c r="Z11" s="43"/>
      <c r="AA11" s="47"/>
      <c r="AB11" s="48"/>
      <c r="AC11" s="48"/>
      <c r="AD11" s="48"/>
      <c r="AE11" s="48"/>
      <c r="AF11" s="48"/>
      <c r="AG11" s="48"/>
      <c r="AH11" s="48"/>
      <c r="AI11" s="60"/>
      <c r="AJ11" s="49"/>
      <c r="AK11" s="49"/>
      <c r="AL11" s="49"/>
      <c r="AM11" s="49"/>
      <c r="AN11" s="49"/>
      <c r="AO11" s="49"/>
    </row>
    <row r="12" spans="2:63" ht="16.5" customHeight="1">
      <c r="Q12" s="33"/>
      <c r="AG12" s="49"/>
      <c r="AH12" s="49"/>
      <c r="AI12" s="49"/>
      <c r="AJ12" s="49"/>
      <c r="AK12" s="74" t="s">
        <v>33</v>
      </c>
      <c r="AL12" s="49"/>
      <c r="AM12" s="82"/>
      <c r="AN12" s="49"/>
      <c r="AO12" s="49"/>
    </row>
    <row r="13" spans="2:63" ht="13.5" customHeight="1">
      <c r="B13" s="7" t="s">
        <v>4</v>
      </c>
      <c r="C13" s="16">
        <f>MONTH(G6)</f>
        <v>4</v>
      </c>
      <c r="D13" s="28">
        <f t="shared" ref="D13:AF13" si="0">+H5</f>
        <v>0</v>
      </c>
      <c r="E13" s="28">
        <f t="shared" si="0"/>
        <v>0</v>
      </c>
      <c r="F13" s="28">
        <f t="shared" si="0"/>
        <v>0</v>
      </c>
      <c r="G13" s="28">
        <f t="shared" si="0"/>
        <v>0</v>
      </c>
      <c r="H13" s="28">
        <f t="shared" si="0"/>
        <v>0</v>
      </c>
      <c r="I13" s="28">
        <f t="shared" si="0"/>
        <v>0</v>
      </c>
      <c r="J13" s="28">
        <f t="shared" si="0"/>
        <v>0</v>
      </c>
      <c r="K13" s="28">
        <f t="shared" si="0"/>
        <v>0</v>
      </c>
      <c r="L13" s="28">
        <f t="shared" si="0"/>
        <v>0</v>
      </c>
      <c r="M13" s="28">
        <f t="shared" si="0"/>
        <v>0</v>
      </c>
      <c r="N13" s="28">
        <f t="shared" si="0"/>
        <v>0</v>
      </c>
      <c r="O13" s="28">
        <f t="shared" si="0"/>
        <v>0</v>
      </c>
      <c r="P13" s="28">
        <f t="shared" si="0"/>
        <v>0</v>
      </c>
      <c r="Q13" s="28">
        <f t="shared" si="0"/>
        <v>0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28">
        <f t="shared" si="0"/>
        <v>0</v>
      </c>
      <c r="W13" s="28">
        <f t="shared" si="0"/>
        <v>0</v>
      </c>
      <c r="X13" s="28">
        <f t="shared" si="0"/>
        <v>0</v>
      </c>
      <c r="Y13" s="28">
        <f t="shared" si="0"/>
        <v>0</v>
      </c>
      <c r="Z13" s="28">
        <f t="shared" si="0"/>
        <v>0</v>
      </c>
      <c r="AA13" s="28">
        <f t="shared" si="0"/>
        <v>0</v>
      </c>
      <c r="AB13" s="28">
        <f t="shared" si="0"/>
        <v>0</v>
      </c>
      <c r="AC13" s="28">
        <f t="shared" si="0"/>
        <v>0</v>
      </c>
      <c r="AD13" s="28">
        <f t="shared" si="0"/>
        <v>0</v>
      </c>
      <c r="AE13" s="28">
        <f t="shared" si="0"/>
        <v>0</v>
      </c>
      <c r="AF13" s="28">
        <f t="shared" si="0"/>
        <v>0</v>
      </c>
      <c r="AG13" s="50" t="e">
        <f>+#REF!</f>
        <v>#REF!</v>
      </c>
      <c r="AH13" s="52" t="s">
        <v>7</v>
      </c>
      <c r="AI13" s="61" t="s">
        <v>18</v>
      </c>
      <c r="AK13" s="18" t="s">
        <v>9</v>
      </c>
      <c r="AL13" s="79" t="s">
        <v>20</v>
      </c>
      <c r="AM13" s="83">
        <f>COUNTIF(C17:AG17,"")+COUNTIF(C17:AG17,"○")</f>
        <v>0</v>
      </c>
      <c r="AO13" s="1"/>
    </row>
    <row r="14" spans="2:63" ht="14.25">
      <c r="B14" s="8" t="s">
        <v>6</v>
      </c>
      <c r="C14" s="17">
        <f>DATE($M$6,C13,1)</f>
        <v>45383</v>
      </c>
      <c r="D14" s="17">
        <f t="shared" ref="D14:AF14" si="1">C14+1</f>
        <v>45384</v>
      </c>
      <c r="E14" s="17">
        <f t="shared" si="1"/>
        <v>45385</v>
      </c>
      <c r="F14" s="17">
        <f t="shared" si="1"/>
        <v>45386</v>
      </c>
      <c r="G14" s="17">
        <f t="shared" si="1"/>
        <v>45387</v>
      </c>
      <c r="H14" s="17">
        <f t="shared" si="1"/>
        <v>45388</v>
      </c>
      <c r="I14" s="17">
        <f t="shared" si="1"/>
        <v>45389</v>
      </c>
      <c r="J14" s="17">
        <f t="shared" si="1"/>
        <v>45390</v>
      </c>
      <c r="K14" s="17">
        <f t="shared" si="1"/>
        <v>45391</v>
      </c>
      <c r="L14" s="17">
        <f t="shared" si="1"/>
        <v>45392</v>
      </c>
      <c r="M14" s="17">
        <f t="shared" si="1"/>
        <v>45393</v>
      </c>
      <c r="N14" s="17">
        <f t="shared" si="1"/>
        <v>45394</v>
      </c>
      <c r="O14" s="17">
        <f t="shared" si="1"/>
        <v>45395</v>
      </c>
      <c r="P14" s="17">
        <f t="shared" si="1"/>
        <v>45396</v>
      </c>
      <c r="Q14" s="17">
        <f t="shared" si="1"/>
        <v>45397</v>
      </c>
      <c r="R14" s="17">
        <f t="shared" si="1"/>
        <v>45398</v>
      </c>
      <c r="S14" s="17">
        <f t="shared" si="1"/>
        <v>45399</v>
      </c>
      <c r="T14" s="17">
        <f t="shared" si="1"/>
        <v>45400</v>
      </c>
      <c r="U14" s="17">
        <f t="shared" si="1"/>
        <v>45401</v>
      </c>
      <c r="V14" s="17">
        <f t="shared" si="1"/>
        <v>45402</v>
      </c>
      <c r="W14" s="17">
        <f t="shared" si="1"/>
        <v>45403</v>
      </c>
      <c r="X14" s="17">
        <f t="shared" si="1"/>
        <v>45404</v>
      </c>
      <c r="Y14" s="17">
        <f t="shared" si="1"/>
        <v>45405</v>
      </c>
      <c r="Z14" s="17">
        <f t="shared" si="1"/>
        <v>45406</v>
      </c>
      <c r="AA14" s="17">
        <f t="shared" si="1"/>
        <v>45407</v>
      </c>
      <c r="AB14" s="17">
        <f t="shared" si="1"/>
        <v>45408</v>
      </c>
      <c r="AC14" s="17">
        <f t="shared" si="1"/>
        <v>45409</v>
      </c>
      <c r="AD14" s="17">
        <f t="shared" si="1"/>
        <v>45410</v>
      </c>
      <c r="AE14" s="17">
        <f t="shared" si="1"/>
        <v>45411</v>
      </c>
      <c r="AF14" s="17">
        <f t="shared" si="1"/>
        <v>45412</v>
      </c>
      <c r="AG14" s="18" t="s">
        <v>21</v>
      </c>
      <c r="AH14" s="53"/>
      <c r="AI14" s="62"/>
      <c r="AK14" s="18"/>
      <c r="AL14" s="79" t="s">
        <v>29</v>
      </c>
      <c r="AM14" s="84">
        <f>COUNTIF(C17:AG17,"○")</f>
        <v>0</v>
      </c>
    </row>
    <row r="15" spans="2:63" ht="14.25">
      <c r="B15" s="8" t="s">
        <v>3</v>
      </c>
      <c r="C15" s="18" t="str">
        <f t="shared" ref="C15:AF15" si="2">TEXT(WEEKDAY(+C14),"aaa")</f>
        <v>月</v>
      </c>
      <c r="D15" s="18" t="str">
        <f t="shared" si="2"/>
        <v>火</v>
      </c>
      <c r="E15" s="18" t="str">
        <f t="shared" si="2"/>
        <v>水</v>
      </c>
      <c r="F15" s="18" t="str">
        <f t="shared" si="2"/>
        <v>木</v>
      </c>
      <c r="G15" s="18" t="str">
        <f t="shared" si="2"/>
        <v>金</v>
      </c>
      <c r="H15" s="18" t="str">
        <f t="shared" si="2"/>
        <v>土</v>
      </c>
      <c r="I15" s="18" t="str">
        <f t="shared" si="2"/>
        <v>日</v>
      </c>
      <c r="J15" s="18" t="str">
        <f t="shared" si="2"/>
        <v>月</v>
      </c>
      <c r="K15" s="18" t="str">
        <f t="shared" si="2"/>
        <v>火</v>
      </c>
      <c r="L15" s="18" t="str">
        <f t="shared" si="2"/>
        <v>水</v>
      </c>
      <c r="M15" s="18" t="str">
        <f t="shared" si="2"/>
        <v>木</v>
      </c>
      <c r="N15" s="18" t="str">
        <f t="shared" si="2"/>
        <v>金</v>
      </c>
      <c r="O15" s="18" t="str">
        <f t="shared" si="2"/>
        <v>土</v>
      </c>
      <c r="P15" s="18" t="str">
        <f t="shared" si="2"/>
        <v>日</v>
      </c>
      <c r="Q15" s="18" t="str">
        <f t="shared" si="2"/>
        <v>月</v>
      </c>
      <c r="R15" s="18" t="str">
        <f t="shared" si="2"/>
        <v>火</v>
      </c>
      <c r="S15" s="18" t="str">
        <f t="shared" si="2"/>
        <v>水</v>
      </c>
      <c r="T15" s="18" t="str">
        <f t="shared" si="2"/>
        <v>木</v>
      </c>
      <c r="U15" s="18" t="str">
        <f t="shared" si="2"/>
        <v>金</v>
      </c>
      <c r="V15" s="18" t="str">
        <f t="shared" si="2"/>
        <v>土</v>
      </c>
      <c r="W15" s="18" t="str">
        <f t="shared" si="2"/>
        <v>日</v>
      </c>
      <c r="X15" s="18" t="str">
        <f t="shared" si="2"/>
        <v>月</v>
      </c>
      <c r="Y15" s="18" t="str">
        <f t="shared" si="2"/>
        <v>火</v>
      </c>
      <c r="Z15" s="18" t="str">
        <f t="shared" si="2"/>
        <v>水</v>
      </c>
      <c r="AA15" s="18" t="str">
        <f t="shared" si="2"/>
        <v>木</v>
      </c>
      <c r="AB15" s="18" t="str">
        <f t="shared" si="2"/>
        <v>金</v>
      </c>
      <c r="AC15" s="18" t="str">
        <f t="shared" si="2"/>
        <v>土</v>
      </c>
      <c r="AD15" s="18" t="str">
        <f t="shared" si="2"/>
        <v>日</v>
      </c>
      <c r="AE15" s="18" t="str">
        <f t="shared" si="2"/>
        <v>月</v>
      </c>
      <c r="AF15" s="18" t="str">
        <f t="shared" si="2"/>
        <v>火</v>
      </c>
      <c r="AG15" s="18" t="s">
        <v>21</v>
      </c>
      <c r="AH15" s="53"/>
      <c r="AI15" s="62"/>
      <c r="AK15" s="18"/>
      <c r="AL15" s="79" t="s">
        <v>28</v>
      </c>
      <c r="AM15" s="85" t="str">
        <f>IFERROR(+AM14/AM13,"")</f>
        <v/>
      </c>
      <c r="AN15" s="90" t="str">
        <f>IF(AM15="","",IF(AM15&gt;=0.285,"4週8休以上",IF(AM15&gt;=0.25,"4週7休以上4週8休未満",IF(AM15&gt;=0.214,"4週6休以上4週7休未満",IF(0.214&gt;AM15,"4週6休未満")))))</f>
        <v/>
      </c>
    </row>
    <row r="16" spans="2:63" s="3" customFormat="1" ht="60" customHeight="1">
      <c r="B16" s="9" t="s">
        <v>0</v>
      </c>
      <c r="C16" s="19"/>
      <c r="D16" s="19"/>
      <c r="E16" s="19"/>
      <c r="F16" s="19"/>
      <c r="G16" s="19"/>
      <c r="H16" s="19"/>
      <c r="I16" s="19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30"/>
      <c r="AA16" s="19"/>
      <c r="AB16" s="30"/>
      <c r="AC16" s="19"/>
      <c r="AD16" s="19"/>
      <c r="AE16" s="19"/>
      <c r="AF16" s="19"/>
      <c r="AG16" s="19"/>
      <c r="AH16" s="54"/>
      <c r="AI16" s="63"/>
      <c r="AK16" s="75" t="s">
        <v>11</v>
      </c>
      <c r="AL16" s="80" t="s">
        <v>20</v>
      </c>
      <c r="AM16" s="86">
        <f>COUNTIF(C18:AG18,"")+COUNTIF(C18:AG18,"●")</f>
        <v>0</v>
      </c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</row>
    <row r="17" spans="2:63" s="4" customFormat="1" ht="14.25">
      <c r="B17" s="8" t="s">
        <v>9</v>
      </c>
      <c r="C17" s="18" t="s">
        <v>21</v>
      </c>
      <c r="D17" s="18" t="s">
        <v>21</v>
      </c>
      <c r="E17" s="18" t="s">
        <v>21</v>
      </c>
      <c r="F17" s="18" t="s">
        <v>21</v>
      </c>
      <c r="G17" s="18" t="s">
        <v>21</v>
      </c>
      <c r="H17" s="18" t="s">
        <v>21</v>
      </c>
      <c r="I17" s="18" t="s">
        <v>21</v>
      </c>
      <c r="J17" s="18" t="s">
        <v>21</v>
      </c>
      <c r="K17" s="18" t="s">
        <v>21</v>
      </c>
      <c r="L17" s="18" t="s">
        <v>21</v>
      </c>
      <c r="M17" s="18" t="s">
        <v>21</v>
      </c>
      <c r="N17" s="18" t="s">
        <v>21</v>
      </c>
      <c r="O17" s="18" t="s">
        <v>21</v>
      </c>
      <c r="P17" s="18" t="s">
        <v>21</v>
      </c>
      <c r="Q17" s="18" t="s">
        <v>21</v>
      </c>
      <c r="R17" s="18" t="s">
        <v>21</v>
      </c>
      <c r="S17" s="18" t="s">
        <v>21</v>
      </c>
      <c r="T17" s="18" t="s">
        <v>21</v>
      </c>
      <c r="U17" s="18" t="s">
        <v>21</v>
      </c>
      <c r="V17" s="18" t="s">
        <v>21</v>
      </c>
      <c r="W17" s="18" t="s">
        <v>21</v>
      </c>
      <c r="X17" s="18" t="s">
        <v>21</v>
      </c>
      <c r="Y17" s="18" t="s">
        <v>21</v>
      </c>
      <c r="Z17" s="18" t="s">
        <v>21</v>
      </c>
      <c r="AA17" s="18" t="s">
        <v>21</v>
      </c>
      <c r="AB17" s="18" t="s">
        <v>21</v>
      </c>
      <c r="AC17" s="18" t="s">
        <v>21</v>
      </c>
      <c r="AD17" s="18" t="s">
        <v>21</v>
      </c>
      <c r="AE17" s="18" t="s">
        <v>21</v>
      </c>
      <c r="AF17" s="18" t="s">
        <v>21</v>
      </c>
      <c r="AG17" s="18" t="s">
        <v>21</v>
      </c>
      <c r="AH17" s="55">
        <f>COUNTIF(C17:AG17,"○")</f>
        <v>0</v>
      </c>
      <c r="AI17" s="64">
        <f>+AH17</f>
        <v>0</v>
      </c>
      <c r="AK17" s="75"/>
      <c r="AL17" s="79" t="s">
        <v>29</v>
      </c>
      <c r="AM17" s="84">
        <f>COUNTIF(C18:AG18,"●")</f>
        <v>0</v>
      </c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</row>
    <row r="18" spans="2:63" s="4" customFormat="1" ht="14.25">
      <c r="B18" s="10" t="s">
        <v>11</v>
      </c>
      <c r="C18" s="20" t="s">
        <v>21</v>
      </c>
      <c r="D18" s="20" t="s">
        <v>21</v>
      </c>
      <c r="E18" s="20" t="s">
        <v>21</v>
      </c>
      <c r="F18" s="20" t="s">
        <v>21</v>
      </c>
      <c r="G18" s="20" t="s">
        <v>21</v>
      </c>
      <c r="H18" s="20" t="s">
        <v>21</v>
      </c>
      <c r="I18" s="20" t="s">
        <v>21</v>
      </c>
      <c r="J18" s="20" t="s">
        <v>21</v>
      </c>
      <c r="K18" s="20" t="s">
        <v>21</v>
      </c>
      <c r="L18" s="20" t="s">
        <v>21</v>
      </c>
      <c r="M18" s="20" t="s">
        <v>21</v>
      </c>
      <c r="N18" s="20" t="s">
        <v>21</v>
      </c>
      <c r="O18" s="20" t="s">
        <v>21</v>
      </c>
      <c r="P18" s="20" t="s">
        <v>21</v>
      </c>
      <c r="Q18" s="20" t="s">
        <v>21</v>
      </c>
      <c r="R18" s="20" t="s">
        <v>21</v>
      </c>
      <c r="S18" s="20" t="s">
        <v>21</v>
      </c>
      <c r="T18" s="20" t="s">
        <v>21</v>
      </c>
      <c r="U18" s="20" t="s">
        <v>21</v>
      </c>
      <c r="V18" s="20" t="s">
        <v>21</v>
      </c>
      <c r="W18" s="20" t="s">
        <v>21</v>
      </c>
      <c r="X18" s="20" t="s">
        <v>21</v>
      </c>
      <c r="Y18" s="20" t="s">
        <v>21</v>
      </c>
      <c r="Z18" s="20" t="s">
        <v>21</v>
      </c>
      <c r="AA18" s="20" t="s">
        <v>21</v>
      </c>
      <c r="AB18" s="20" t="s">
        <v>21</v>
      </c>
      <c r="AC18" s="20" t="s">
        <v>21</v>
      </c>
      <c r="AD18" s="20" t="s">
        <v>21</v>
      </c>
      <c r="AE18" s="20" t="s">
        <v>21</v>
      </c>
      <c r="AF18" s="20" t="s">
        <v>21</v>
      </c>
      <c r="AG18" s="20" t="s">
        <v>21</v>
      </c>
      <c r="AH18" s="56">
        <f>COUNTIF(C18:AG18,"●")</f>
        <v>0</v>
      </c>
      <c r="AI18" s="65">
        <f>+AH18</f>
        <v>0</v>
      </c>
      <c r="AK18" s="75"/>
      <c r="AL18" s="79" t="s">
        <v>28</v>
      </c>
      <c r="AM18" s="85" t="str">
        <f>IFERROR(+AM17/AM16,"")</f>
        <v/>
      </c>
      <c r="AN18" s="90" t="str">
        <f>IF(AM18="","",IF(AM18&gt;=0.285,"4週8休以上",IF(AM18&gt;=0.25,"4週7休以上4週8休未満",IF(AM18&gt;=0.214,"4週6休以上4週7休未満",IF(0.214&gt;AM18,"4週6休未満")))))</f>
        <v/>
      </c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</row>
    <row r="19" spans="2:63" ht="14.25">
      <c r="AM19" s="1"/>
    </row>
    <row r="20" spans="2:63" ht="13.5" customHeight="1">
      <c r="B20" s="7" t="s">
        <v>4</v>
      </c>
      <c r="C20" s="16">
        <f>C13+MONTH(1)</f>
        <v>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52" t="s">
        <v>7</v>
      </c>
      <c r="AI20" s="61" t="s">
        <v>18</v>
      </c>
      <c r="AK20" s="18" t="s">
        <v>9</v>
      </c>
      <c r="AL20" s="79" t="s">
        <v>20</v>
      </c>
      <c r="AM20" s="83">
        <f>COUNTIF(C24:AG24,"")+COUNTIF(C24:AG24,"○")</f>
        <v>20</v>
      </c>
    </row>
    <row r="21" spans="2:63" ht="14.25">
      <c r="B21" s="8" t="s">
        <v>6</v>
      </c>
      <c r="C21" s="17">
        <f>DATE($M$6,C20,1)</f>
        <v>45413</v>
      </c>
      <c r="D21" s="17">
        <f t="shared" ref="D21:AG21" si="3">C21+1</f>
        <v>45414</v>
      </c>
      <c r="E21" s="17">
        <f t="shared" si="3"/>
        <v>45415</v>
      </c>
      <c r="F21" s="17">
        <f t="shared" si="3"/>
        <v>45416</v>
      </c>
      <c r="G21" s="17">
        <f t="shared" si="3"/>
        <v>45417</v>
      </c>
      <c r="H21" s="17">
        <f t="shared" si="3"/>
        <v>45418</v>
      </c>
      <c r="I21" s="17">
        <f t="shared" si="3"/>
        <v>45419</v>
      </c>
      <c r="J21" s="17">
        <f t="shared" si="3"/>
        <v>45420</v>
      </c>
      <c r="K21" s="17">
        <f t="shared" si="3"/>
        <v>45421</v>
      </c>
      <c r="L21" s="17">
        <f t="shared" si="3"/>
        <v>45422</v>
      </c>
      <c r="M21" s="17">
        <f t="shared" si="3"/>
        <v>45423</v>
      </c>
      <c r="N21" s="17">
        <f t="shared" si="3"/>
        <v>45424</v>
      </c>
      <c r="O21" s="17">
        <f t="shared" si="3"/>
        <v>45425</v>
      </c>
      <c r="P21" s="17">
        <f t="shared" si="3"/>
        <v>45426</v>
      </c>
      <c r="Q21" s="17">
        <f t="shared" si="3"/>
        <v>45427</v>
      </c>
      <c r="R21" s="17">
        <f t="shared" si="3"/>
        <v>45428</v>
      </c>
      <c r="S21" s="17">
        <f t="shared" si="3"/>
        <v>45429</v>
      </c>
      <c r="T21" s="17">
        <f t="shared" si="3"/>
        <v>45430</v>
      </c>
      <c r="U21" s="17">
        <f t="shared" si="3"/>
        <v>45431</v>
      </c>
      <c r="V21" s="17">
        <f t="shared" si="3"/>
        <v>45432</v>
      </c>
      <c r="W21" s="17">
        <f t="shared" si="3"/>
        <v>45433</v>
      </c>
      <c r="X21" s="17">
        <f t="shared" si="3"/>
        <v>45434</v>
      </c>
      <c r="Y21" s="17">
        <f t="shared" si="3"/>
        <v>45435</v>
      </c>
      <c r="Z21" s="17">
        <f t="shared" si="3"/>
        <v>45436</v>
      </c>
      <c r="AA21" s="17">
        <f t="shared" si="3"/>
        <v>45437</v>
      </c>
      <c r="AB21" s="17">
        <f t="shared" si="3"/>
        <v>45438</v>
      </c>
      <c r="AC21" s="17">
        <f t="shared" si="3"/>
        <v>45439</v>
      </c>
      <c r="AD21" s="17">
        <f t="shared" si="3"/>
        <v>45440</v>
      </c>
      <c r="AE21" s="17">
        <f t="shared" si="3"/>
        <v>45441</v>
      </c>
      <c r="AF21" s="17">
        <f t="shared" si="3"/>
        <v>45442</v>
      </c>
      <c r="AG21" s="17">
        <f t="shared" si="3"/>
        <v>45443</v>
      </c>
      <c r="AH21" s="53"/>
      <c r="AI21" s="62"/>
      <c r="AK21" s="18"/>
      <c r="AL21" s="79" t="s">
        <v>29</v>
      </c>
      <c r="AM21" s="84">
        <f>COUNTIF(C24:AG24,"○")</f>
        <v>6</v>
      </c>
    </row>
    <row r="22" spans="2:63" ht="14.25">
      <c r="B22" s="8" t="s">
        <v>3</v>
      </c>
      <c r="C22" s="18" t="str">
        <f t="shared" ref="C22:AG22" si="4">TEXT(WEEKDAY(+C21),"aaa")</f>
        <v>水</v>
      </c>
      <c r="D22" s="18" t="str">
        <f t="shared" si="4"/>
        <v>木</v>
      </c>
      <c r="E22" s="18" t="str">
        <f t="shared" si="4"/>
        <v>金</v>
      </c>
      <c r="F22" s="18" t="str">
        <f t="shared" si="4"/>
        <v>土</v>
      </c>
      <c r="G22" s="18" t="str">
        <f t="shared" si="4"/>
        <v>日</v>
      </c>
      <c r="H22" s="18" t="str">
        <f t="shared" si="4"/>
        <v>月</v>
      </c>
      <c r="I22" s="18" t="str">
        <f t="shared" si="4"/>
        <v>火</v>
      </c>
      <c r="J22" s="18" t="str">
        <f t="shared" si="4"/>
        <v>水</v>
      </c>
      <c r="K22" s="18" t="str">
        <f t="shared" si="4"/>
        <v>木</v>
      </c>
      <c r="L22" s="18" t="str">
        <f t="shared" si="4"/>
        <v>金</v>
      </c>
      <c r="M22" s="18" t="str">
        <f t="shared" si="4"/>
        <v>土</v>
      </c>
      <c r="N22" s="18" t="str">
        <f t="shared" si="4"/>
        <v>日</v>
      </c>
      <c r="O22" s="18" t="str">
        <f t="shared" si="4"/>
        <v>月</v>
      </c>
      <c r="P22" s="18" t="str">
        <f t="shared" si="4"/>
        <v>火</v>
      </c>
      <c r="Q22" s="18" t="str">
        <f t="shared" si="4"/>
        <v>水</v>
      </c>
      <c r="R22" s="18" t="str">
        <f t="shared" si="4"/>
        <v>木</v>
      </c>
      <c r="S22" s="18" t="str">
        <f t="shared" si="4"/>
        <v>金</v>
      </c>
      <c r="T22" s="18" t="str">
        <f t="shared" si="4"/>
        <v>土</v>
      </c>
      <c r="U22" s="18" t="str">
        <f t="shared" si="4"/>
        <v>日</v>
      </c>
      <c r="V22" s="18" t="str">
        <f t="shared" si="4"/>
        <v>月</v>
      </c>
      <c r="W22" s="18" t="str">
        <f t="shared" si="4"/>
        <v>火</v>
      </c>
      <c r="X22" s="18" t="str">
        <f t="shared" si="4"/>
        <v>水</v>
      </c>
      <c r="Y22" s="18" t="str">
        <f t="shared" si="4"/>
        <v>木</v>
      </c>
      <c r="Z22" s="18" t="str">
        <f t="shared" si="4"/>
        <v>金</v>
      </c>
      <c r="AA22" s="18" t="str">
        <f t="shared" si="4"/>
        <v>土</v>
      </c>
      <c r="AB22" s="18" t="str">
        <f t="shared" si="4"/>
        <v>日</v>
      </c>
      <c r="AC22" s="18" t="str">
        <f t="shared" si="4"/>
        <v>月</v>
      </c>
      <c r="AD22" s="18" t="str">
        <f t="shared" si="4"/>
        <v>火</v>
      </c>
      <c r="AE22" s="18" t="str">
        <f t="shared" si="4"/>
        <v>水</v>
      </c>
      <c r="AF22" s="18" t="str">
        <f t="shared" si="4"/>
        <v>木</v>
      </c>
      <c r="AG22" s="18" t="str">
        <f t="shared" si="4"/>
        <v>金</v>
      </c>
      <c r="AH22" s="53"/>
      <c r="AI22" s="62"/>
      <c r="AK22" s="18"/>
      <c r="AL22" s="79" t="s">
        <v>28</v>
      </c>
      <c r="AM22" s="85">
        <f>IFERROR(+AM21/AM20,"")</f>
        <v>0.3</v>
      </c>
      <c r="AN22" s="90" t="str">
        <f>IF(AM22="","",IF(AM22&gt;=0.285,"4週8休以上",IF(AM22&gt;=0.25,"4週7休以上4週8休未満",IF(AM22&gt;=0.214,"4週6休以上4週7休未満",IF(0.214&gt;AM22,"4週6休未満")))))</f>
        <v>4週8休以上</v>
      </c>
    </row>
    <row r="23" spans="2:63" s="3" customFormat="1" ht="60" customHeight="1">
      <c r="B23" s="9" t="s">
        <v>0</v>
      </c>
      <c r="C23" s="19"/>
      <c r="D23" s="19"/>
      <c r="E23" s="19"/>
      <c r="F23" s="19"/>
      <c r="G23" s="19"/>
      <c r="H23" s="19"/>
      <c r="I23" s="19"/>
      <c r="J23" s="19"/>
      <c r="K23" s="36"/>
      <c r="L23" s="19"/>
      <c r="M23" s="19"/>
      <c r="N23" s="31" t="s">
        <v>13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30"/>
      <c r="AD23" s="19"/>
      <c r="AE23" s="19"/>
      <c r="AF23" s="19"/>
      <c r="AG23" s="19"/>
      <c r="AH23" s="54"/>
      <c r="AI23" s="63"/>
      <c r="AK23" s="75" t="s">
        <v>11</v>
      </c>
      <c r="AL23" s="80" t="s">
        <v>20</v>
      </c>
      <c r="AM23" s="86">
        <f>COUNTIF(C25:AG25,"")+COUNTIF(C25:AG25,"●")</f>
        <v>20</v>
      </c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</row>
    <row r="24" spans="2:63" s="4" customFormat="1" ht="14.25">
      <c r="B24" s="8" t="s">
        <v>9</v>
      </c>
      <c r="C24" s="18" t="s">
        <v>21</v>
      </c>
      <c r="D24" s="18" t="s">
        <v>21</v>
      </c>
      <c r="E24" s="18" t="s">
        <v>21</v>
      </c>
      <c r="F24" s="18" t="s">
        <v>21</v>
      </c>
      <c r="G24" s="18" t="s">
        <v>21</v>
      </c>
      <c r="H24" s="18" t="s">
        <v>21</v>
      </c>
      <c r="I24" s="18" t="s">
        <v>21</v>
      </c>
      <c r="J24" s="18" t="s">
        <v>21</v>
      </c>
      <c r="K24" s="18" t="s">
        <v>21</v>
      </c>
      <c r="L24" s="18" t="s">
        <v>21</v>
      </c>
      <c r="M24" s="18" t="s">
        <v>21</v>
      </c>
      <c r="N24" s="18"/>
      <c r="O24" s="18" t="s">
        <v>17</v>
      </c>
      <c r="P24" s="18" t="s">
        <v>17</v>
      </c>
      <c r="Q24" s="18"/>
      <c r="R24" s="18"/>
      <c r="S24" s="18"/>
      <c r="T24" s="18"/>
      <c r="U24" s="18"/>
      <c r="V24" s="18" t="s">
        <v>17</v>
      </c>
      <c r="W24" s="18" t="s">
        <v>17</v>
      </c>
      <c r="X24" s="18"/>
      <c r="Y24" s="18"/>
      <c r="Z24" s="18"/>
      <c r="AA24" s="18"/>
      <c r="AB24" s="18"/>
      <c r="AC24" s="18" t="s">
        <v>17</v>
      </c>
      <c r="AD24" s="18" t="s">
        <v>17</v>
      </c>
      <c r="AE24" s="18"/>
      <c r="AF24" s="18"/>
      <c r="AG24" s="18"/>
      <c r="AH24" s="55">
        <f>COUNTIF(C24:AG24,"○")</f>
        <v>6</v>
      </c>
      <c r="AI24" s="64">
        <f>+AH24+AI17</f>
        <v>6</v>
      </c>
      <c r="AK24" s="75"/>
      <c r="AL24" s="79" t="s">
        <v>29</v>
      </c>
      <c r="AM24" s="84">
        <f>COUNTIF(C25:AG25,"●")</f>
        <v>6</v>
      </c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</row>
    <row r="25" spans="2:63" s="4" customFormat="1" ht="14.25">
      <c r="B25" s="10" t="s">
        <v>11</v>
      </c>
      <c r="C25" s="20" t="s">
        <v>21</v>
      </c>
      <c r="D25" s="20" t="s">
        <v>21</v>
      </c>
      <c r="E25" s="20" t="s">
        <v>21</v>
      </c>
      <c r="F25" s="20" t="s">
        <v>21</v>
      </c>
      <c r="G25" s="20" t="s">
        <v>21</v>
      </c>
      <c r="H25" s="20" t="s">
        <v>21</v>
      </c>
      <c r="I25" s="20" t="s">
        <v>21</v>
      </c>
      <c r="J25" s="20" t="s">
        <v>21</v>
      </c>
      <c r="K25" s="20" t="s">
        <v>21</v>
      </c>
      <c r="L25" s="20" t="s">
        <v>21</v>
      </c>
      <c r="M25" s="20" t="s">
        <v>21</v>
      </c>
      <c r="N25" s="20"/>
      <c r="O25" s="20" t="s">
        <v>5</v>
      </c>
      <c r="P25" s="20" t="s">
        <v>5</v>
      </c>
      <c r="Q25" s="20"/>
      <c r="R25" s="20"/>
      <c r="S25" s="20"/>
      <c r="T25" s="20"/>
      <c r="U25" s="20"/>
      <c r="V25" s="20" t="s">
        <v>5</v>
      </c>
      <c r="W25" s="20" t="s">
        <v>5</v>
      </c>
      <c r="X25" s="20"/>
      <c r="Y25" s="20"/>
      <c r="Z25" s="20" t="s">
        <v>5</v>
      </c>
      <c r="AA25" s="20"/>
      <c r="AB25" s="20"/>
      <c r="AC25" s="20"/>
      <c r="AD25" s="20" t="s">
        <v>5</v>
      </c>
      <c r="AE25" s="20"/>
      <c r="AF25" s="20"/>
      <c r="AG25" s="20"/>
      <c r="AH25" s="56">
        <f>COUNTIF(C25:AG25,"●")</f>
        <v>6</v>
      </c>
      <c r="AI25" s="65">
        <f>+AH25+AI18</f>
        <v>6</v>
      </c>
      <c r="AK25" s="75"/>
      <c r="AL25" s="79" t="s">
        <v>28</v>
      </c>
      <c r="AM25" s="85">
        <f>IFERROR(+AM24/AM23,"")</f>
        <v>0.3</v>
      </c>
      <c r="AN25" s="90" t="str">
        <f>IF(AM25="","",IF(AM25&gt;=0.285,"4週8休以上",IF(AM25&gt;=0.25,"4週7休以上4週8休未満",IF(AM25&gt;=0.214,"4週6休以上4週7休未満",IF(0.214&gt;AM25,"4週6休未満")))))</f>
        <v>4週8休以上</v>
      </c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</row>
    <row r="26" spans="2:63" ht="14.25">
      <c r="AM26" s="1"/>
    </row>
    <row r="27" spans="2:63" ht="13.5" customHeight="1">
      <c r="B27" s="7" t="s">
        <v>4</v>
      </c>
      <c r="C27" s="16">
        <f>C20+MONTH(1)</f>
        <v>6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52" t="s">
        <v>7</v>
      </c>
      <c r="AI27" s="61" t="s">
        <v>18</v>
      </c>
      <c r="AK27" s="18" t="s">
        <v>9</v>
      </c>
      <c r="AL27" s="79" t="s">
        <v>20</v>
      </c>
      <c r="AM27" s="83">
        <f>COUNTIF(C31:AG31,"")+COUNTIF(C31:AG31,"○")</f>
        <v>30</v>
      </c>
    </row>
    <row r="28" spans="2:63" ht="14.25">
      <c r="B28" s="8" t="s">
        <v>6</v>
      </c>
      <c r="C28" s="17">
        <f>DATE($M$6,C27,1)</f>
        <v>45444</v>
      </c>
      <c r="D28" s="17">
        <f t="shared" ref="D28:AF28" si="5">C28+1</f>
        <v>45445</v>
      </c>
      <c r="E28" s="17">
        <f t="shared" si="5"/>
        <v>45446</v>
      </c>
      <c r="F28" s="17">
        <f t="shared" si="5"/>
        <v>45447</v>
      </c>
      <c r="G28" s="17">
        <f t="shared" si="5"/>
        <v>45448</v>
      </c>
      <c r="H28" s="17">
        <f t="shared" si="5"/>
        <v>45449</v>
      </c>
      <c r="I28" s="17">
        <f t="shared" si="5"/>
        <v>45450</v>
      </c>
      <c r="J28" s="17">
        <f t="shared" si="5"/>
        <v>45451</v>
      </c>
      <c r="K28" s="17">
        <f t="shared" si="5"/>
        <v>45452</v>
      </c>
      <c r="L28" s="17">
        <f t="shared" si="5"/>
        <v>45453</v>
      </c>
      <c r="M28" s="17">
        <f t="shared" si="5"/>
        <v>45454</v>
      </c>
      <c r="N28" s="17">
        <f t="shared" si="5"/>
        <v>45455</v>
      </c>
      <c r="O28" s="17">
        <f t="shared" si="5"/>
        <v>45456</v>
      </c>
      <c r="P28" s="17">
        <f t="shared" si="5"/>
        <v>45457</v>
      </c>
      <c r="Q28" s="17">
        <f t="shared" si="5"/>
        <v>45458</v>
      </c>
      <c r="R28" s="17">
        <f t="shared" si="5"/>
        <v>45459</v>
      </c>
      <c r="S28" s="17">
        <f t="shared" si="5"/>
        <v>45460</v>
      </c>
      <c r="T28" s="17">
        <f t="shared" si="5"/>
        <v>45461</v>
      </c>
      <c r="U28" s="17">
        <f t="shared" si="5"/>
        <v>45462</v>
      </c>
      <c r="V28" s="17">
        <f t="shared" si="5"/>
        <v>45463</v>
      </c>
      <c r="W28" s="17">
        <f t="shared" si="5"/>
        <v>45464</v>
      </c>
      <c r="X28" s="17">
        <f t="shared" si="5"/>
        <v>45465</v>
      </c>
      <c r="Y28" s="17">
        <f t="shared" si="5"/>
        <v>45466</v>
      </c>
      <c r="Z28" s="17">
        <f t="shared" si="5"/>
        <v>45467</v>
      </c>
      <c r="AA28" s="17">
        <f t="shared" si="5"/>
        <v>45468</v>
      </c>
      <c r="AB28" s="17">
        <f t="shared" si="5"/>
        <v>45469</v>
      </c>
      <c r="AC28" s="17">
        <f t="shared" si="5"/>
        <v>45470</v>
      </c>
      <c r="AD28" s="17">
        <f t="shared" si="5"/>
        <v>45471</v>
      </c>
      <c r="AE28" s="17">
        <f t="shared" si="5"/>
        <v>45472</v>
      </c>
      <c r="AF28" s="17">
        <f t="shared" si="5"/>
        <v>45473</v>
      </c>
      <c r="AG28" s="18" t="s">
        <v>21</v>
      </c>
      <c r="AH28" s="53"/>
      <c r="AI28" s="62"/>
      <c r="AK28" s="18"/>
      <c r="AL28" s="79" t="s">
        <v>29</v>
      </c>
      <c r="AM28" s="84">
        <f>COUNTIF(C31:AG31,"○")</f>
        <v>8</v>
      </c>
    </row>
    <row r="29" spans="2:63" ht="14.25">
      <c r="B29" s="8" t="s">
        <v>3</v>
      </c>
      <c r="C29" s="18" t="str">
        <f t="shared" ref="C29:AF29" si="6">TEXT(WEEKDAY(+C28),"aaa")</f>
        <v>土</v>
      </c>
      <c r="D29" s="18" t="str">
        <f t="shared" si="6"/>
        <v>日</v>
      </c>
      <c r="E29" s="18" t="str">
        <f t="shared" si="6"/>
        <v>月</v>
      </c>
      <c r="F29" s="18" t="str">
        <f t="shared" si="6"/>
        <v>火</v>
      </c>
      <c r="G29" s="18" t="str">
        <f t="shared" si="6"/>
        <v>水</v>
      </c>
      <c r="H29" s="18" t="str">
        <f t="shared" si="6"/>
        <v>木</v>
      </c>
      <c r="I29" s="18" t="str">
        <f t="shared" si="6"/>
        <v>金</v>
      </c>
      <c r="J29" s="18" t="str">
        <f t="shared" si="6"/>
        <v>土</v>
      </c>
      <c r="K29" s="18" t="str">
        <f t="shared" si="6"/>
        <v>日</v>
      </c>
      <c r="L29" s="18" t="str">
        <f t="shared" si="6"/>
        <v>月</v>
      </c>
      <c r="M29" s="18" t="str">
        <f t="shared" si="6"/>
        <v>火</v>
      </c>
      <c r="N29" s="18" t="str">
        <f t="shared" si="6"/>
        <v>水</v>
      </c>
      <c r="O29" s="18" t="str">
        <f t="shared" si="6"/>
        <v>木</v>
      </c>
      <c r="P29" s="18" t="str">
        <f t="shared" si="6"/>
        <v>金</v>
      </c>
      <c r="Q29" s="18" t="str">
        <f t="shared" si="6"/>
        <v>土</v>
      </c>
      <c r="R29" s="18" t="str">
        <f t="shared" si="6"/>
        <v>日</v>
      </c>
      <c r="S29" s="18" t="str">
        <f t="shared" si="6"/>
        <v>月</v>
      </c>
      <c r="T29" s="18" t="str">
        <f t="shared" si="6"/>
        <v>火</v>
      </c>
      <c r="U29" s="18" t="str">
        <f t="shared" si="6"/>
        <v>水</v>
      </c>
      <c r="V29" s="18" t="str">
        <f t="shared" si="6"/>
        <v>木</v>
      </c>
      <c r="W29" s="18" t="str">
        <f t="shared" si="6"/>
        <v>金</v>
      </c>
      <c r="X29" s="18" t="str">
        <f t="shared" si="6"/>
        <v>土</v>
      </c>
      <c r="Y29" s="18" t="str">
        <f t="shared" si="6"/>
        <v>日</v>
      </c>
      <c r="Z29" s="18" t="str">
        <f t="shared" si="6"/>
        <v>月</v>
      </c>
      <c r="AA29" s="18" t="str">
        <f t="shared" si="6"/>
        <v>火</v>
      </c>
      <c r="AB29" s="18" t="str">
        <f t="shared" si="6"/>
        <v>水</v>
      </c>
      <c r="AC29" s="18" t="str">
        <f t="shared" si="6"/>
        <v>木</v>
      </c>
      <c r="AD29" s="18" t="str">
        <f t="shared" si="6"/>
        <v>金</v>
      </c>
      <c r="AE29" s="18" t="str">
        <f t="shared" si="6"/>
        <v>土</v>
      </c>
      <c r="AF29" s="18" t="str">
        <f t="shared" si="6"/>
        <v>日</v>
      </c>
      <c r="AG29" s="18" t="s">
        <v>21</v>
      </c>
      <c r="AH29" s="53"/>
      <c r="AI29" s="62"/>
      <c r="AK29" s="18"/>
      <c r="AL29" s="79" t="s">
        <v>28</v>
      </c>
      <c r="AM29" s="85">
        <f>IFERROR(+AM28/AM27,"")</f>
        <v>0.26666666666666666</v>
      </c>
      <c r="AN29" s="90" t="str">
        <f>IF(AM29="","",IF(AM29&gt;=0.285,"4週8休以上",IF(AM29&gt;=0.25,"4週7休以上4週8休未満",IF(AM29&gt;=0.214,"4週6休以上4週7休未満",IF(0.214&gt;AM29,"4週6休未満")))))</f>
        <v>4週7休以上4週8休未満</v>
      </c>
    </row>
    <row r="30" spans="2:63" s="3" customFormat="1" ht="60" customHeight="1">
      <c r="B30" s="9" t="s"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54"/>
      <c r="AI30" s="63"/>
      <c r="AK30" s="75" t="s">
        <v>11</v>
      </c>
      <c r="AL30" s="80" t="s">
        <v>20</v>
      </c>
      <c r="AM30" s="86">
        <f>COUNTIF(C32:AG32,"")+COUNTIF(C32:AG32,"●")</f>
        <v>30</v>
      </c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</row>
    <row r="31" spans="2:63" s="4" customFormat="1" ht="14.25">
      <c r="B31" s="8" t="s">
        <v>9</v>
      </c>
      <c r="C31" s="18"/>
      <c r="D31" s="18"/>
      <c r="E31" s="18" t="s">
        <v>17</v>
      </c>
      <c r="F31" s="18" t="s">
        <v>17</v>
      </c>
      <c r="G31" s="18"/>
      <c r="H31" s="18"/>
      <c r="I31" s="18"/>
      <c r="J31" s="18"/>
      <c r="K31" s="18"/>
      <c r="L31" s="18" t="s">
        <v>17</v>
      </c>
      <c r="M31" s="18" t="s">
        <v>17</v>
      </c>
      <c r="N31" s="18"/>
      <c r="O31" s="18"/>
      <c r="P31" s="18"/>
      <c r="Q31" s="18"/>
      <c r="R31" s="18"/>
      <c r="S31" s="18" t="s">
        <v>17</v>
      </c>
      <c r="T31" s="18" t="s">
        <v>17</v>
      </c>
      <c r="U31" s="18"/>
      <c r="V31" s="18"/>
      <c r="W31" s="18"/>
      <c r="X31" s="18"/>
      <c r="Y31" s="18"/>
      <c r="Z31" s="18" t="s">
        <v>17</v>
      </c>
      <c r="AA31" s="18" t="s">
        <v>17</v>
      </c>
      <c r="AB31" s="18"/>
      <c r="AC31" s="18"/>
      <c r="AD31" s="18"/>
      <c r="AE31" s="18"/>
      <c r="AF31" s="18"/>
      <c r="AG31" s="18" t="s">
        <v>21</v>
      </c>
      <c r="AH31" s="55">
        <f>COUNTIF(C31:AG31,"○")</f>
        <v>8</v>
      </c>
      <c r="AI31" s="64">
        <f>+AH31+AI24</f>
        <v>14</v>
      </c>
      <c r="AK31" s="75"/>
      <c r="AL31" s="79" t="s">
        <v>29</v>
      </c>
      <c r="AM31" s="84">
        <f>COUNTIF(C32:AG32,"●")</f>
        <v>8</v>
      </c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</row>
    <row r="32" spans="2:63" s="4" customFormat="1" ht="14.25">
      <c r="B32" s="10" t="s">
        <v>11</v>
      </c>
      <c r="C32" s="20"/>
      <c r="D32" s="20"/>
      <c r="E32" s="20" t="s">
        <v>5</v>
      </c>
      <c r="F32" s="20" t="s">
        <v>5</v>
      </c>
      <c r="G32" s="20"/>
      <c r="H32" s="20"/>
      <c r="I32" s="20"/>
      <c r="J32" s="20"/>
      <c r="K32" s="20"/>
      <c r="L32" s="20" t="s">
        <v>5</v>
      </c>
      <c r="M32" s="20" t="s">
        <v>5</v>
      </c>
      <c r="N32" s="20" t="s">
        <v>5</v>
      </c>
      <c r="O32" s="20"/>
      <c r="P32" s="20"/>
      <c r="Q32" s="20"/>
      <c r="R32" s="20"/>
      <c r="S32" s="20"/>
      <c r="T32" s="20" t="s">
        <v>5</v>
      </c>
      <c r="U32" s="20"/>
      <c r="V32" s="20"/>
      <c r="W32" s="20"/>
      <c r="X32" s="20"/>
      <c r="Y32" s="20"/>
      <c r="Z32" s="20" t="s">
        <v>5</v>
      </c>
      <c r="AA32" s="20" t="s">
        <v>5</v>
      </c>
      <c r="AB32" s="20"/>
      <c r="AC32" s="20"/>
      <c r="AD32" s="20"/>
      <c r="AE32" s="20"/>
      <c r="AF32" s="20"/>
      <c r="AG32" s="20" t="s">
        <v>21</v>
      </c>
      <c r="AH32" s="56">
        <f>COUNTIF(C32:AG32,"●")</f>
        <v>8</v>
      </c>
      <c r="AI32" s="65">
        <f>+AH32+AI25</f>
        <v>14</v>
      </c>
      <c r="AK32" s="75"/>
      <c r="AL32" s="79" t="s">
        <v>28</v>
      </c>
      <c r="AM32" s="85">
        <f>IFERROR(+AM31/AM30,"")</f>
        <v>0.26666666666666666</v>
      </c>
      <c r="AN32" s="90" t="str">
        <f>IF(AM32="","",IF(AM32&gt;=0.285,"4週8休以上",IF(AM32&gt;=0.25,"4週7休以上4週8休未満",IF(AM32&gt;=0.214,"4週6休以上4週7休未満",IF(0.214&gt;AM32,"4週6休未満")))))</f>
        <v>4週7休以上4週8休未満</v>
      </c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</row>
    <row r="33" spans="2:63" ht="14.25">
      <c r="AM33" s="1"/>
    </row>
    <row r="34" spans="2:63" ht="13.5" customHeight="1">
      <c r="B34" s="7" t="s">
        <v>4</v>
      </c>
      <c r="C34" s="16">
        <f>C27+MONTH(1)</f>
        <v>7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52" t="s">
        <v>7</v>
      </c>
      <c r="AI34" s="61" t="s">
        <v>18</v>
      </c>
      <c r="AK34" s="18" t="s">
        <v>9</v>
      </c>
      <c r="AL34" s="79" t="s">
        <v>20</v>
      </c>
      <c r="AM34" s="83">
        <f>COUNTIF(C38:AG38,"")+COUNTIF(C38:AG38,"○")</f>
        <v>31</v>
      </c>
    </row>
    <row r="35" spans="2:63" ht="14.25">
      <c r="B35" s="8" t="s">
        <v>6</v>
      </c>
      <c r="C35" s="17">
        <f>DATE($M$6,C34,1)</f>
        <v>45474</v>
      </c>
      <c r="D35" s="17">
        <f t="shared" ref="D35:AG35" si="7">C35+1</f>
        <v>45475</v>
      </c>
      <c r="E35" s="17">
        <f t="shared" si="7"/>
        <v>45476</v>
      </c>
      <c r="F35" s="17">
        <f t="shared" si="7"/>
        <v>45477</v>
      </c>
      <c r="G35" s="17">
        <f t="shared" si="7"/>
        <v>45478</v>
      </c>
      <c r="H35" s="17">
        <f t="shared" si="7"/>
        <v>45479</v>
      </c>
      <c r="I35" s="17">
        <f t="shared" si="7"/>
        <v>45480</v>
      </c>
      <c r="J35" s="17">
        <f t="shared" si="7"/>
        <v>45481</v>
      </c>
      <c r="K35" s="17">
        <f t="shared" si="7"/>
        <v>45482</v>
      </c>
      <c r="L35" s="17">
        <f t="shared" si="7"/>
        <v>45483</v>
      </c>
      <c r="M35" s="17">
        <f t="shared" si="7"/>
        <v>45484</v>
      </c>
      <c r="N35" s="17">
        <f t="shared" si="7"/>
        <v>45485</v>
      </c>
      <c r="O35" s="17">
        <f t="shared" si="7"/>
        <v>45486</v>
      </c>
      <c r="P35" s="17">
        <f t="shared" si="7"/>
        <v>45487</v>
      </c>
      <c r="Q35" s="17">
        <f t="shared" si="7"/>
        <v>45488</v>
      </c>
      <c r="R35" s="17">
        <f t="shared" si="7"/>
        <v>45489</v>
      </c>
      <c r="S35" s="17">
        <f t="shared" si="7"/>
        <v>45490</v>
      </c>
      <c r="T35" s="17">
        <f t="shared" si="7"/>
        <v>45491</v>
      </c>
      <c r="U35" s="17">
        <f t="shared" si="7"/>
        <v>45492</v>
      </c>
      <c r="V35" s="17">
        <f t="shared" si="7"/>
        <v>45493</v>
      </c>
      <c r="W35" s="17">
        <f t="shared" si="7"/>
        <v>45494</v>
      </c>
      <c r="X35" s="17">
        <f t="shared" si="7"/>
        <v>45495</v>
      </c>
      <c r="Y35" s="17">
        <f t="shared" si="7"/>
        <v>45496</v>
      </c>
      <c r="Z35" s="17">
        <f t="shared" si="7"/>
        <v>45497</v>
      </c>
      <c r="AA35" s="17">
        <f t="shared" si="7"/>
        <v>45498</v>
      </c>
      <c r="AB35" s="17">
        <f t="shared" si="7"/>
        <v>45499</v>
      </c>
      <c r="AC35" s="17">
        <f t="shared" si="7"/>
        <v>45500</v>
      </c>
      <c r="AD35" s="17">
        <f t="shared" si="7"/>
        <v>45501</v>
      </c>
      <c r="AE35" s="17">
        <f t="shared" si="7"/>
        <v>45502</v>
      </c>
      <c r="AF35" s="17">
        <f t="shared" si="7"/>
        <v>45503</v>
      </c>
      <c r="AG35" s="17">
        <f t="shared" si="7"/>
        <v>45504</v>
      </c>
      <c r="AH35" s="53"/>
      <c r="AI35" s="62"/>
      <c r="AK35" s="18"/>
      <c r="AL35" s="79" t="s">
        <v>29</v>
      </c>
      <c r="AM35" s="84">
        <f>COUNTIF(C38:AG38,"○")</f>
        <v>10</v>
      </c>
    </row>
    <row r="36" spans="2:63" ht="14.25">
      <c r="B36" s="8" t="s">
        <v>3</v>
      </c>
      <c r="C36" s="18" t="str">
        <f t="shared" ref="C36:AG36" si="8">TEXT(WEEKDAY(+C35),"aaa")</f>
        <v>月</v>
      </c>
      <c r="D36" s="18" t="str">
        <f t="shared" si="8"/>
        <v>火</v>
      </c>
      <c r="E36" s="18" t="str">
        <f t="shared" si="8"/>
        <v>水</v>
      </c>
      <c r="F36" s="18" t="str">
        <f t="shared" si="8"/>
        <v>木</v>
      </c>
      <c r="G36" s="18" t="str">
        <f t="shared" si="8"/>
        <v>金</v>
      </c>
      <c r="H36" s="18" t="str">
        <f t="shared" si="8"/>
        <v>土</v>
      </c>
      <c r="I36" s="18" t="str">
        <f t="shared" si="8"/>
        <v>日</v>
      </c>
      <c r="J36" s="18" t="str">
        <f t="shared" si="8"/>
        <v>月</v>
      </c>
      <c r="K36" s="18" t="str">
        <f t="shared" si="8"/>
        <v>火</v>
      </c>
      <c r="L36" s="18" t="str">
        <f t="shared" si="8"/>
        <v>水</v>
      </c>
      <c r="M36" s="18" t="str">
        <f t="shared" si="8"/>
        <v>木</v>
      </c>
      <c r="N36" s="18" t="str">
        <f t="shared" si="8"/>
        <v>金</v>
      </c>
      <c r="O36" s="18" t="str">
        <f t="shared" si="8"/>
        <v>土</v>
      </c>
      <c r="P36" s="18" t="str">
        <f t="shared" si="8"/>
        <v>日</v>
      </c>
      <c r="Q36" s="18" t="str">
        <f t="shared" si="8"/>
        <v>月</v>
      </c>
      <c r="R36" s="18" t="str">
        <f t="shared" si="8"/>
        <v>火</v>
      </c>
      <c r="S36" s="18" t="str">
        <f t="shared" si="8"/>
        <v>水</v>
      </c>
      <c r="T36" s="18" t="str">
        <f t="shared" si="8"/>
        <v>木</v>
      </c>
      <c r="U36" s="18" t="str">
        <f t="shared" si="8"/>
        <v>金</v>
      </c>
      <c r="V36" s="18" t="str">
        <f t="shared" si="8"/>
        <v>土</v>
      </c>
      <c r="W36" s="18" t="str">
        <f t="shared" si="8"/>
        <v>日</v>
      </c>
      <c r="X36" s="18" t="str">
        <f t="shared" si="8"/>
        <v>月</v>
      </c>
      <c r="Y36" s="18" t="str">
        <f t="shared" si="8"/>
        <v>火</v>
      </c>
      <c r="Z36" s="18" t="str">
        <f t="shared" si="8"/>
        <v>水</v>
      </c>
      <c r="AA36" s="18" t="str">
        <f t="shared" si="8"/>
        <v>木</v>
      </c>
      <c r="AB36" s="18" t="str">
        <f t="shared" si="8"/>
        <v>金</v>
      </c>
      <c r="AC36" s="18" t="str">
        <f t="shared" si="8"/>
        <v>土</v>
      </c>
      <c r="AD36" s="18" t="str">
        <f t="shared" si="8"/>
        <v>日</v>
      </c>
      <c r="AE36" s="18" t="str">
        <f t="shared" si="8"/>
        <v>月</v>
      </c>
      <c r="AF36" s="18" t="str">
        <f t="shared" si="8"/>
        <v>火</v>
      </c>
      <c r="AG36" s="18" t="str">
        <f t="shared" si="8"/>
        <v>水</v>
      </c>
      <c r="AH36" s="53"/>
      <c r="AI36" s="62"/>
      <c r="AK36" s="18"/>
      <c r="AL36" s="79" t="s">
        <v>28</v>
      </c>
      <c r="AM36" s="85">
        <f>IFERROR(+AM35/AM34,"")</f>
        <v>0.32258064516129031</v>
      </c>
      <c r="AN36" s="90" t="str">
        <f>IF(AM36="","",IF(AM36&gt;=0.285,"4週8休以上",IF(AM36&gt;=0.25,"4週7休以上4週8休未満",IF(AM36&gt;=0.214,"4週6休以上4週7休未満",IF(0.214&gt;AM36,"4週6休未満")))))</f>
        <v>4週8休以上</v>
      </c>
    </row>
    <row r="37" spans="2:63" s="3" customFormat="1" ht="60" customHeight="1">
      <c r="B37" s="9" t="s">
        <v>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54"/>
      <c r="AI37" s="63"/>
      <c r="AK37" s="75" t="s">
        <v>11</v>
      </c>
      <c r="AL37" s="80" t="s">
        <v>20</v>
      </c>
      <c r="AM37" s="86">
        <f>COUNTIF(C39:AG39,"")+COUNTIF(C39:AG39,"●")</f>
        <v>31</v>
      </c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</row>
    <row r="38" spans="2:63" s="4" customFormat="1" ht="14.25">
      <c r="B38" s="8" t="s">
        <v>9</v>
      </c>
      <c r="C38" s="18" t="s">
        <v>17</v>
      </c>
      <c r="D38" s="18" t="s">
        <v>17</v>
      </c>
      <c r="E38" s="18"/>
      <c r="F38" s="18"/>
      <c r="G38" s="18"/>
      <c r="H38" s="18"/>
      <c r="I38" s="18"/>
      <c r="J38" s="18" t="s">
        <v>17</v>
      </c>
      <c r="K38" s="18" t="s">
        <v>17</v>
      </c>
      <c r="L38" s="18"/>
      <c r="M38" s="18"/>
      <c r="N38" s="18"/>
      <c r="O38" s="18"/>
      <c r="P38" s="18"/>
      <c r="Q38" s="18" t="s">
        <v>17</v>
      </c>
      <c r="R38" s="18" t="s">
        <v>17</v>
      </c>
      <c r="S38" s="18"/>
      <c r="T38" s="18"/>
      <c r="U38" s="18"/>
      <c r="V38" s="18"/>
      <c r="W38" s="18"/>
      <c r="X38" s="18" t="s">
        <v>17</v>
      </c>
      <c r="Y38" s="18" t="s">
        <v>17</v>
      </c>
      <c r="Z38" s="18"/>
      <c r="AA38" s="18"/>
      <c r="AB38" s="18"/>
      <c r="AC38" s="18"/>
      <c r="AD38" s="18"/>
      <c r="AE38" s="18" t="s">
        <v>17</v>
      </c>
      <c r="AF38" s="18" t="s">
        <v>17</v>
      </c>
      <c r="AG38" s="18"/>
      <c r="AH38" s="55">
        <f>COUNTIF(C38:AG38,"○")</f>
        <v>10</v>
      </c>
      <c r="AI38" s="64">
        <f>+AH38+AI31</f>
        <v>24</v>
      </c>
      <c r="AK38" s="75"/>
      <c r="AL38" s="79" t="s">
        <v>29</v>
      </c>
      <c r="AM38" s="84">
        <f>COUNTIF(C39:AG39,"●")</f>
        <v>10</v>
      </c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</row>
    <row r="39" spans="2:63" s="4" customFormat="1" ht="14.25">
      <c r="B39" s="10" t="s">
        <v>11</v>
      </c>
      <c r="C39" s="20" t="s">
        <v>5</v>
      </c>
      <c r="D39" s="20" t="s">
        <v>5</v>
      </c>
      <c r="E39" s="20"/>
      <c r="F39" s="20"/>
      <c r="G39" s="20"/>
      <c r="H39" s="20"/>
      <c r="I39" s="20"/>
      <c r="J39" s="20" t="s">
        <v>5</v>
      </c>
      <c r="K39" s="20" t="s">
        <v>5</v>
      </c>
      <c r="L39" s="20"/>
      <c r="M39" s="20"/>
      <c r="N39" s="20"/>
      <c r="O39" s="20"/>
      <c r="P39" s="20"/>
      <c r="Q39" s="20" t="s">
        <v>5</v>
      </c>
      <c r="R39" s="20" t="s">
        <v>5</v>
      </c>
      <c r="S39" s="20"/>
      <c r="T39" s="20"/>
      <c r="U39" s="20"/>
      <c r="V39" s="20"/>
      <c r="W39" s="20"/>
      <c r="X39" s="20" t="s">
        <v>5</v>
      </c>
      <c r="Y39" s="20" t="s">
        <v>5</v>
      </c>
      <c r="Z39" s="20"/>
      <c r="AA39" s="20"/>
      <c r="AB39" s="20"/>
      <c r="AC39" s="20"/>
      <c r="AD39" s="20"/>
      <c r="AE39" s="20" t="s">
        <v>5</v>
      </c>
      <c r="AF39" s="20" t="s">
        <v>5</v>
      </c>
      <c r="AG39" s="20"/>
      <c r="AH39" s="56">
        <f>COUNTIF(C39:AG39,"●")</f>
        <v>10</v>
      </c>
      <c r="AI39" s="65">
        <f>+AH39+AI32</f>
        <v>24</v>
      </c>
      <c r="AK39" s="75"/>
      <c r="AL39" s="79" t="s">
        <v>28</v>
      </c>
      <c r="AM39" s="85">
        <f>IFERROR(+AM38/AM37,"")</f>
        <v>0.32258064516129031</v>
      </c>
      <c r="AN39" s="90" t="str">
        <f>IF(AM39="","",IF(AM39&gt;=0.285,"4週8休以上",IF(AM39&gt;=0.25,"4週7休以上4週8休未満",IF(AM39&gt;=0.214,"4週6休以上4週7休未満",IF(0.214&gt;AM39,"4週6休未満")))))</f>
        <v>4週8休以上</v>
      </c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</row>
    <row r="40" spans="2:63" ht="14.25">
      <c r="AM40" s="1"/>
    </row>
    <row r="41" spans="2:63" ht="13.5" customHeight="1">
      <c r="B41" s="7" t="s">
        <v>4</v>
      </c>
      <c r="C41" s="16">
        <f>C34+MONTH(1)</f>
        <v>8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52" t="s">
        <v>7</v>
      </c>
      <c r="AI41" s="61" t="s">
        <v>18</v>
      </c>
      <c r="AK41" s="18" t="s">
        <v>9</v>
      </c>
      <c r="AL41" s="79" t="s">
        <v>20</v>
      </c>
      <c r="AM41" s="83">
        <f>COUNTIF(C45:AG45,"")+COUNTIF(C45:AG45,"○")</f>
        <v>28</v>
      </c>
    </row>
    <row r="42" spans="2:63" ht="14.25">
      <c r="B42" s="8" t="s">
        <v>6</v>
      </c>
      <c r="C42" s="17">
        <f>DATE($M$6,C41,1)</f>
        <v>45505</v>
      </c>
      <c r="D42" s="17">
        <f t="shared" ref="D42:AG42" si="9">C42+1</f>
        <v>45506</v>
      </c>
      <c r="E42" s="17">
        <f t="shared" si="9"/>
        <v>45507</v>
      </c>
      <c r="F42" s="17">
        <f t="shared" si="9"/>
        <v>45508</v>
      </c>
      <c r="G42" s="17">
        <f t="shared" si="9"/>
        <v>45509</v>
      </c>
      <c r="H42" s="17">
        <f t="shared" si="9"/>
        <v>45510</v>
      </c>
      <c r="I42" s="17">
        <f t="shared" si="9"/>
        <v>45511</v>
      </c>
      <c r="J42" s="17">
        <f t="shared" si="9"/>
        <v>45512</v>
      </c>
      <c r="K42" s="17">
        <f t="shared" si="9"/>
        <v>45513</v>
      </c>
      <c r="L42" s="17">
        <f t="shared" si="9"/>
        <v>45514</v>
      </c>
      <c r="M42" s="17">
        <f t="shared" si="9"/>
        <v>45515</v>
      </c>
      <c r="N42" s="17">
        <f t="shared" si="9"/>
        <v>45516</v>
      </c>
      <c r="O42" s="21">
        <f t="shared" si="9"/>
        <v>45517</v>
      </c>
      <c r="P42" s="21">
        <f t="shared" si="9"/>
        <v>45518</v>
      </c>
      <c r="Q42" s="21">
        <f t="shared" si="9"/>
        <v>45519</v>
      </c>
      <c r="R42" s="17">
        <f t="shared" si="9"/>
        <v>45520</v>
      </c>
      <c r="S42" s="17">
        <f t="shared" si="9"/>
        <v>45521</v>
      </c>
      <c r="T42" s="17">
        <f t="shared" si="9"/>
        <v>45522</v>
      </c>
      <c r="U42" s="17">
        <f t="shared" si="9"/>
        <v>45523</v>
      </c>
      <c r="V42" s="17">
        <f t="shared" si="9"/>
        <v>45524</v>
      </c>
      <c r="W42" s="17">
        <f t="shared" si="9"/>
        <v>45525</v>
      </c>
      <c r="X42" s="17">
        <f t="shared" si="9"/>
        <v>45526</v>
      </c>
      <c r="Y42" s="17">
        <f t="shared" si="9"/>
        <v>45527</v>
      </c>
      <c r="Z42" s="17">
        <f t="shared" si="9"/>
        <v>45528</v>
      </c>
      <c r="AA42" s="17">
        <f t="shared" si="9"/>
        <v>45529</v>
      </c>
      <c r="AB42" s="17">
        <f t="shared" si="9"/>
        <v>45530</v>
      </c>
      <c r="AC42" s="17">
        <f t="shared" si="9"/>
        <v>45531</v>
      </c>
      <c r="AD42" s="17">
        <f t="shared" si="9"/>
        <v>45532</v>
      </c>
      <c r="AE42" s="17">
        <f t="shared" si="9"/>
        <v>45533</v>
      </c>
      <c r="AF42" s="17">
        <f t="shared" si="9"/>
        <v>45534</v>
      </c>
      <c r="AG42" s="17">
        <f t="shared" si="9"/>
        <v>45535</v>
      </c>
      <c r="AH42" s="53"/>
      <c r="AI42" s="62"/>
      <c r="AK42" s="18"/>
      <c r="AL42" s="79" t="s">
        <v>29</v>
      </c>
      <c r="AM42" s="84">
        <f>COUNTIF(C45:AG45,"○")</f>
        <v>7</v>
      </c>
    </row>
    <row r="43" spans="2:63" ht="14.25">
      <c r="B43" s="8" t="s">
        <v>3</v>
      </c>
      <c r="C43" s="18" t="str">
        <f t="shared" ref="C43:AG43" si="10">TEXT(WEEKDAY(+C42),"aaa")</f>
        <v>木</v>
      </c>
      <c r="D43" s="18" t="str">
        <f t="shared" si="10"/>
        <v>金</v>
      </c>
      <c r="E43" s="18" t="str">
        <f t="shared" si="10"/>
        <v>土</v>
      </c>
      <c r="F43" s="18" t="str">
        <f t="shared" si="10"/>
        <v>日</v>
      </c>
      <c r="G43" s="18" t="str">
        <f t="shared" si="10"/>
        <v>月</v>
      </c>
      <c r="H43" s="18" t="str">
        <f t="shared" si="10"/>
        <v>火</v>
      </c>
      <c r="I43" s="18" t="str">
        <f t="shared" si="10"/>
        <v>水</v>
      </c>
      <c r="J43" s="18" t="str">
        <f t="shared" si="10"/>
        <v>木</v>
      </c>
      <c r="K43" s="18" t="str">
        <f t="shared" si="10"/>
        <v>金</v>
      </c>
      <c r="L43" s="18" t="str">
        <f t="shared" si="10"/>
        <v>土</v>
      </c>
      <c r="M43" s="18" t="str">
        <f t="shared" si="10"/>
        <v>日</v>
      </c>
      <c r="N43" s="18" t="str">
        <f t="shared" si="10"/>
        <v>月</v>
      </c>
      <c r="O43" s="22" t="str">
        <f t="shared" si="10"/>
        <v>火</v>
      </c>
      <c r="P43" s="22" t="str">
        <f t="shared" si="10"/>
        <v>水</v>
      </c>
      <c r="Q43" s="22" t="str">
        <f t="shared" si="10"/>
        <v>木</v>
      </c>
      <c r="R43" s="18" t="str">
        <f t="shared" si="10"/>
        <v>金</v>
      </c>
      <c r="S43" s="18" t="str">
        <f t="shared" si="10"/>
        <v>土</v>
      </c>
      <c r="T43" s="18" t="str">
        <f t="shared" si="10"/>
        <v>日</v>
      </c>
      <c r="U43" s="18" t="str">
        <f t="shared" si="10"/>
        <v>月</v>
      </c>
      <c r="V43" s="18" t="str">
        <f t="shared" si="10"/>
        <v>火</v>
      </c>
      <c r="W43" s="18" t="str">
        <f t="shared" si="10"/>
        <v>水</v>
      </c>
      <c r="X43" s="18" t="str">
        <f t="shared" si="10"/>
        <v>木</v>
      </c>
      <c r="Y43" s="18" t="str">
        <f t="shared" si="10"/>
        <v>金</v>
      </c>
      <c r="Z43" s="18" t="str">
        <f t="shared" si="10"/>
        <v>土</v>
      </c>
      <c r="AA43" s="18" t="str">
        <f t="shared" si="10"/>
        <v>日</v>
      </c>
      <c r="AB43" s="18" t="str">
        <f t="shared" si="10"/>
        <v>月</v>
      </c>
      <c r="AC43" s="18" t="str">
        <f t="shared" si="10"/>
        <v>火</v>
      </c>
      <c r="AD43" s="18" t="str">
        <f t="shared" si="10"/>
        <v>水</v>
      </c>
      <c r="AE43" s="18" t="str">
        <f t="shared" si="10"/>
        <v>木</v>
      </c>
      <c r="AF43" s="18" t="str">
        <f t="shared" si="10"/>
        <v>金</v>
      </c>
      <c r="AG43" s="18" t="str">
        <f t="shared" si="10"/>
        <v>土</v>
      </c>
      <c r="AH43" s="53"/>
      <c r="AI43" s="62"/>
      <c r="AK43" s="18"/>
      <c r="AL43" s="79" t="s">
        <v>28</v>
      </c>
      <c r="AM43" s="85">
        <f>IFERROR(+AM42/AM41,"")</f>
        <v>0.25</v>
      </c>
      <c r="AN43" s="90" t="str">
        <f>IF(AM43="","",IF(AM43&gt;=0.285,"4週8休以上",IF(AM43&gt;=0.25,"4週7休以上4週8休未満",IF(AM43&gt;=0.214,"4週6休以上4週7休未満",IF(0.214&gt;AM43,"4週6休未満")))))</f>
        <v>4週7休以上4週8休未満</v>
      </c>
    </row>
    <row r="44" spans="2:63" s="3" customFormat="1" ht="60" customHeight="1">
      <c r="B44" s="9" t="s"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3"/>
      <c r="P44" s="23"/>
      <c r="Q44" s="23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54"/>
      <c r="AI44" s="63"/>
      <c r="AK44" s="75" t="s">
        <v>11</v>
      </c>
      <c r="AL44" s="80" t="s">
        <v>20</v>
      </c>
      <c r="AM44" s="86">
        <f>COUNTIF(C46:AG46,"")+COUNTIF(C46:AG46,"●")</f>
        <v>28</v>
      </c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</row>
    <row r="45" spans="2:63" s="4" customFormat="1" ht="14.25">
      <c r="B45" s="8" t="s">
        <v>9</v>
      </c>
      <c r="C45" s="18"/>
      <c r="D45" s="18"/>
      <c r="E45" s="18"/>
      <c r="F45" s="18"/>
      <c r="G45" s="18" t="s">
        <v>17</v>
      </c>
      <c r="H45" s="18" t="s">
        <v>17</v>
      </c>
      <c r="I45" s="18"/>
      <c r="J45" s="18"/>
      <c r="K45" s="18"/>
      <c r="L45" s="18"/>
      <c r="M45" s="18"/>
      <c r="N45" s="18" t="s">
        <v>17</v>
      </c>
      <c r="O45" s="22" t="s">
        <v>21</v>
      </c>
      <c r="P45" s="22" t="s">
        <v>21</v>
      </c>
      <c r="Q45" s="22" t="s">
        <v>21</v>
      </c>
      <c r="R45" s="18"/>
      <c r="S45" s="18"/>
      <c r="T45" s="18"/>
      <c r="U45" s="18" t="s">
        <v>17</v>
      </c>
      <c r="V45" s="18" t="s">
        <v>17</v>
      </c>
      <c r="W45" s="18"/>
      <c r="X45" s="18"/>
      <c r="Y45" s="18"/>
      <c r="Z45" s="18"/>
      <c r="AA45" s="18"/>
      <c r="AB45" s="18" t="s">
        <v>17</v>
      </c>
      <c r="AC45" s="18" t="s">
        <v>17</v>
      </c>
      <c r="AD45" s="18"/>
      <c r="AE45" s="18"/>
      <c r="AF45" s="18"/>
      <c r="AG45" s="18"/>
      <c r="AH45" s="55">
        <f>COUNTIF(C45:AG45,"○")</f>
        <v>7</v>
      </c>
      <c r="AI45" s="64">
        <f>+AH45+AI38</f>
        <v>31</v>
      </c>
      <c r="AK45" s="75"/>
      <c r="AL45" s="79" t="s">
        <v>29</v>
      </c>
      <c r="AM45" s="84">
        <f>COUNTIF(C46:AG46,"●")</f>
        <v>7</v>
      </c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</row>
    <row r="46" spans="2:63" s="4" customFormat="1" ht="14.25">
      <c r="B46" s="10" t="s">
        <v>11</v>
      </c>
      <c r="C46" s="20"/>
      <c r="D46" s="20"/>
      <c r="E46" s="20"/>
      <c r="F46" s="20"/>
      <c r="G46" s="20" t="s">
        <v>5</v>
      </c>
      <c r="H46" s="20" t="s">
        <v>5</v>
      </c>
      <c r="I46" s="20"/>
      <c r="J46" s="20"/>
      <c r="K46" s="20"/>
      <c r="L46" s="20"/>
      <c r="M46" s="20"/>
      <c r="N46" s="20" t="s">
        <v>5</v>
      </c>
      <c r="O46" s="24" t="s">
        <v>21</v>
      </c>
      <c r="P46" s="24" t="s">
        <v>21</v>
      </c>
      <c r="Q46" s="24" t="s">
        <v>21</v>
      </c>
      <c r="R46" s="20"/>
      <c r="S46" s="20"/>
      <c r="T46" s="20"/>
      <c r="U46" s="20" t="s">
        <v>5</v>
      </c>
      <c r="V46" s="20" t="s">
        <v>5</v>
      </c>
      <c r="W46" s="20"/>
      <c r="X46" s="20"/>
      <c r="Y46" s="20"/>
      <c r="Z46" s="20"/>
      <c r="AA46" s="20"/>
      <c r="AB46" s="20" t="s">
        <v>5</v>
      </c>
      <c r="AC46" s="20" t="s">
        <v>5</v>
      </c>
      <c r="AD46" s="20"/>
      <c r="AE46" s="20"/>
      <c r="AF46" s="20"/>
      <c r="AG46" s="20"/>
      <c r="AH46" s="56">
        <f>COUNTIF(C46:AG46,"●")</f>
        <v>7</v>
      </c>
      <c r="AI46" s="65">
        <f>+AH46+AI39</f>
        <v>31</v>
      </c>
      <c r="AK46" s="75"/>
      <c r="AL46" s="79" t="s">
        <v>28</v>
      </c>
      <c r="AM46" s="85">
        <f>IFERROR(+AM45/AM44,"")</f>
        <v>0.25</v>
      </c>
      <c r="AN46" s="90" t="str">
        <f>IF(AM46="","",IF(AM46&gt;=0.285,"4週8休以上",IF(AM46&gt;=0.25,"4週7休以上4週8休未満",IF(AM46&gt;=0.214,"4週6休以上4週7休未満",IF(0.214&gt;AM46,"4週6休未満")))))</f>
        <v>4週7休以上4週8休未満</v>
      </c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</row>
    <row r="47" spans="2:63" ht="14.25">
      <c r="AM47" s="1"/>
    </row>
    <row r="48" spans="2:63" ht="13.5" customHeight="1">
      <c r="B48" s="7" t="s">
        <v>4</v>
      </c>
      <c r="C48" s="16">
        <f>C41+MONTH(1)</f>
        <v>9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52" t="s">
        <v>7</v>
      </c>
      <c r="AI48" s="61" t="s">
        <v>18</v>
      </c>
      <c r="AK48" s="18" t="s">
        <v>9</v>
      </c>
      <c r="AL48" s="79" t="s">
        <v>20</v>
      </c>
      <c r="AM48" s="83">
        <f>COUNTIF(C52:AG52,"")+COUNTIF(C52:AG52,"○")</f>
        <v>31</v>
      </c>
    </row>
    <row r="49" spans="2:63" ht="14.25">
      <c r="B49" s="8" t="s">
        <v>6</v>
      </c>
      <c r="C49" s="17">
        <f>DATE($M$6,C48,1)</f>
        <v>45536</v>
      </c>
      <c r="D49" s="17">
        <f t="shared" ref="D49:AF49" si="11">C49+1</f>
        <v>45537</v>
      </c>
      <c r="E49" s="17">
        <f t="shared" si="11"/>
        <v>45538</v>
      </c>
      <c r="F49" s="17">
        <f t="shared" si="11"/>
        <v>45539</v>
      </c>
      <c r="G49" s="17">
        <f t="shared" si="11"/>
        <v>45540</v>
      </c>
      <c r="H49" s="17">
        <f t="shared" si="11"/>
        <v>45541</v>
      </c>
      <c r="I49" s="17">
        <f t="shared" si="11"/>
        <v>45542</v>
      </c>
      <c r="J49" s="17">
        <f t="shared" si="11"/>
        <v>45543</v>
      </c>
      <c r="K49" s="17">
        <f t="shared" si="11"/>
        <v>45544</v>
      </c>
      <c r="L49" s="17">
        <f t="shared" si="11"/>
        <v>45545</v>
      </c>
      <c r="M49" s="17">
        <f t="shared" si="11"/>
        <v>45546</v>
      </c>
      <c r="N49" s="17">
        <f t="shared" si="11"/>
        <v>45547</v>
      </c>
      <c r="O49" s="17">
        <f t="shared" si="11"/>
        <v>45548</v>
      </c>
      <c r="P49" s="17">
        <f t="shared" si="11"/>
        <v>45549</v>
      </c>
      <c r="Q49" s="17">
        <f t="shared" si="11"/>
        <v>45550</v>
      </c>
      <c r="R49" s="17">
        <f t="shared" si="11"/>
        <v>45551</v>
      </c>
      <c r="S49" s="17">
        <f t="shared" si="11"/>
        <v>45552</v>
      </c>
      <c r="T49" s="17">
        <f t="shared" si="11"/>
        <v>45553</v>
      </c>
      <c r="U49" s="17">
        <f t="shared" si="11"/>
        <v>45554</v>
      </c>
      <c r="V49" s="17">
        <f t="shared" si="11"/>
        <v>45555</v>
      </c>
      <c r="W49" s="17">
        <f t="shared" si="11"/>
        <v>45556</v>
      </c>
      <c r="X49" s="17">
        <f t="shared" si="11"/>
        <v>45557</v>
      </c>
      <c r="Y49" s="17">
        <f t="shared" si="11"/>
        <v>45558</v>
      </c>
      <c r="Z49" s="17">
        <f t="shared" si="11"/>
        <v>45559</v>
      </c>
      <c r="AA49" s="17">
        <f t="shared" si="11"/>
        <v>45560</v>
      </c>
      <c r="AB49" s="17">
        <f t="shared" si="11"/>
        <v>45561</v>
      </c>
      <c r="AC49" s="17">
        <f t="shared" si="11"/>
        <v>45562</v>
      </c>
      <c r="AD49" s="17">
        <f t="shared" si="11"/>
        <v>45563</v>
      </c>
      <c r="AE49" s="17">
        <f t="shared" si="11"/>
        <v>45564</v>
      </c>
      <c r="AF49" s="17">
        <f t="shared" si="11"/>
        <v>45565</v>
      </c>
      <c r="AG49" s="18" t="s">
        <v>21</v>
      </c>
      <c r="AH49" s="53"/>
      <c r="AI49" s="62"/>
      <c r="AK49" s="18"/>
      <c r="AL49" s="79" t="s">
        <v>29</v>
      </c>
      <c r="AM49" s="84">
        <f>COUNTIF(C52:AG52,"○")</f>
        <v>9</v>
      </c>
    </row>
    <row r="50" spans="2:63" ht="14.25">
      <c r="B50" s="8" t="s">
        <v>3</v>
      </c>
      <c r="C50" s="18" t="str">
        <f t="shared" ref="C50:AF50" si="12">TEXT(WEEKDAY(+C49),"aaa")</f>
        <v>日</v>
      </c>
      <c r="D50" s="18" t="str">
        <f t="shared" si="12"/>
        <v>月</v>
      </c>
      <c r="E50" s="18" t="str">
        <f t="shared" si="12"/>
        <v>火</v>
      </c>
      <c r="F50" s="18" t="str">
        <f t="shared" si="12"/>
        <v>水</v>
      </c>
      <c r="G50" s="18" t="str">
        <f t="shared" si="12"/>
        <v>木</v>
      </c>
      <c r="H50" s="18" t="str">
        <f t="shared" si="12"/>
        <v>金</v>
      </c>
      <c r="I50" s="18" t="str">
        <f t="shared" si="12"/>
        <v>土</v>
      </c>
      <c r="J50" s="18" t="str">
        <f t="shared" si="12"/>
        <v>日</v>
      </c>
      <c r="K50" s="18" t="str">
        <f t="shared" si="12"/>
        <v>月</v>
      </c>
      <c r="L50" s="18" t="str">
        <f t="shared" si="12"/>
        <v>火</v>
      </c>
      <c r="M50" s="18" t="str">
        <f t="shared" si="12"/>
        <v>水</v>
      </c>
      <c r="N50" s="18" t="str">
        <f t="shared" si="12"/>
        <v>木</v>
      </c>
      <c r="O50" s="18" t="str">
        <f t="shared" si="12"/>
        <v>金</v>
      </c>
      <c r="P50" s="18" t="str">
        <f t="shared" si="12"/>
        <v>土</v>
      </c>
      <c r="Q50" s="18" t="str">
        <f t="shared" si="12"/>
        <v>日</v>
      </c>
      <c r="R50" s="18" t="str">
        <f t="shared" si="12"/>
        <v>月</v>
      </c>
      <c r="S50" s="18" t="str">
        <f t="shared" si="12"/>
        <v>火</v>
      </c>
      <c r="T50" s="18" t="str">
        <f t="shared" si="12"/>
        <v>水</v>
      </c>
      <c r="U50" s="18" t="str">
        <f t="shared" si="12"/>
        <v>木</v>
      </c>
      <c r="V50" s="18" t="str">
        <f t="shared" si="12"/>
        <v>金</v>
      </c>
      <c r="W50" s="18" t="str">
        <f t="shared" si="12"/>
        <v>土</v>
      </c>
      <c r="X50" s="18" t="str">
        <f t="shared" si="12"/>
        <v>日</v>
      </c>
      <c r="Y50" s="18" t="str">
        <f t="shared" si="12"/>
        <v>月</v>
      </c>
      <c r="Z50" s="18" t="str">
        <f t="shared" si="12"/>
        <v>火</v>
      </c>
      <c r="AA50" s="18" t="str">
        <f t="shared" si="12"/>
        <v>水</v>
      </c>
      <c r="AB50" s="18" t="str">
        <f t="shared" si="12"/>
        <v>木</v>
      </c>
      <c r="AC50" s="18" t="str">
        <f t="shared" si="12"/>
        <v>金</v>
      </c>
      <c r="AD50" s="18" t="str">
        <f t="shared" si="12"/>
        <v>土</v>
      </c>
      <c r="AE50" s="18" t="str">
        <f t="shared" si="12"/>
        <v>日</v>
      </c>
      <c r="AF50" s="18" t="str">
        <f t="shared" si="12"/>
        <v>月</v>
      </c>
      <c r="AG50" s="18" t="s">
        <v>21</v>
      </c>
      <c r="AH50" s="53"/>
      <c r="AI50" s="62"/>
      <c r="AK50" s="18"/>
      <c r="AL50" s="79" t="s">
        <v>28</v>
      </c>
      <c r="AM50" s="85">
        <f>IFERROR(+AM49/AM48,"")</f>
        <v>0.29032258064516131</v>
      </c>
      <c r="AN50" s="90" t="str">
        <f>IF(AM50="","",IF(AM50&gt;=0.285,"4週8休以上",IF(AM50&gt;=0.25,"4週7休以上4週8休未満",IF(AM50&gt;=0.214,"4週6休以上4週7休未満",IF(0.214&gt;AM50,"4週6休未満")))))</f>
        <v>4週8休以上</v>
      </c>
    </row>
    <row r="51" spans="2:63" s="3" customFormat="1" ht="60" customHeight="1">
      <c r="B51" s="9" t="s">
        <v>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54"/>
      <c r="AI51" s="63"/>
      <c r="AK51" s="75" t="s">
        <v>11</v>
      </c>
      <c r="AL51" s="80" t="s">
        <v>20</v>
      </c>
      <c r="AM51" s="86">
        <f>COUNTIF(C53:AG53,"")+COUNTIF(C53:AG53,"●")</f>
        <v>31</v>
      </c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</row>
    <row r="52" spans="2:63" s="4" customFormat="1" ht="14.25">
      <c r="B52" s="8" t="s">
        <v>9</v>
      </c>
      <c r="C52" s="18"/>
      <c r="D52" s="18" t="s">
        <v>17</v>
      </c>
      <c r="E52" s="18" t="s">
        <v>17</v>
      </c>
      <c r="F52" s="18"/>
      <c r="G52" s="18"/>
      <c r="H52" s="18"/>
      <c r="I52" s="18"/>
      <c r="J52" s="18"/>
      <c r="K52" s="18" t="s">
        <v>17</v>
      </c>
      <c r="L52" s="18" t="s">
        <v>17</v>
      </c>
      <c r="M52" s="18"/>
      <c r="N52" s="18"/>
      <c r="O52" s="18"/>
      <c r="P52" s="18"/>
      <c r="Q52" s="18"/>
      <c r="R52" s="18" t="s">
        <v>17</v>
      </c>
      <c r="S52" s="18" t="s">
        <v>17</v>
      </c>
      <c r="T52" s="18"/>
      <c r="U52" s="18"/>
      <c r="V52" s="18"/>
      <c r="W52" s="18"/>
      <c r="X52" s="18"/>
      <c r="Y52" s="18" t="s">
        <v>17</v>
      </c>
      <c r="Z52" s="18" t="s">
        <v>17</v>
      </c>
      <c r="AA52" s="18"/>
      <c r="AB52" s="18"/>
      <c r="AC52" s="18"/>
      <c r="AD52" s="18"/>
      <c r="AE52" s="18"/>
      <c r="AF52" s="18" t="s">
        <v>17</v>
      </c>
      <c r="AG52" s="18"/>
      <c r="AH52" s="55">
        <f>COUNTIF(C52:AG52,"○")</f>
        <v>9</v>
      </c>
      <c r="AI52" s="64">
        <f>+AH52+AI45</f>
        <v>40</v>
      </c>
      <c r="AK52" s="75"/>
      <c r="AL52" s="79" t="s">
        <v>29</v>
      </c>
      <c r="AM52" s="84">
        <f>COUNTIF(C53:AG53,"●")</f>
        <v>9</v>
      </c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</row>
    <row r="53" spans="2:63" s="4" customFormat="1" ht="14.25">
      <c r="B53" s="10" t="s">
        <v>11</v>
      </c>
      <c r="C53" s="20"/>
      <c r="D53" s="20" t="s">
        <v>5</v>
      </c>
      <c r="E53" s="20" t="s">
        <v>5</v>
      </c>
      <c r="F53" s="20"/>
      <c r="G53" s="20"/>
      <c r="H53" s="20"/>
      <c r="I53" s="20"/>
      <c r="J53" s="20"/>
      <c r="K53" s="20" t="s">
        <v>5</v>
      </c>
      <c r="L53" s="20" t="s">
        <v>5</v>
      </c>
      <c r="M53" s="20"/>
      <c r="N53" s="20"/>
      <c r="O53" s="20"/>
      <c r="P53" s="20"/>
      <c r="Q53" s="20"/>
      <c r="R53" s="20" t="s">
        <v>5</v>
      </c>
      <c r="S53" s="20" t="s">
        <v>5</v>
      </c>
      <c r="T53" s="20"/>
      <c r="U53" s="20"/>
      <c r="V53" s="20"/>
      <c r="W53" s="20"/>
      <c r="X53" s="20"/>
      <c r="Y53" s="20" t="s">
        <v>5</v>
      </c>
      <c r="Z53" s="20" t="s">
        <v>5</v>
      </c>
      <c r="AA53" s="20"/>
      <c r="AB53" s="20"/>
      <c r="AC53" s="20"/>
      <c r="AD53" s="20"/>
      <c r="AE53" s="20"/>
      <c r="AF53" s="20" t="s">
        <v>5</v>
      </c>
      <c r="AG53" s="20"/>
      <c r="AH53" s="56">
        <f>COUNTIF(C53:AG53,"●")</f>
        <v>9</v>
      </c>
      <c r="AI53" s="65">
        <f>+AH53+AI46</f>
        <v>40</v>
      </c>
      <c r="AK53" s="75"/>
      <c r="AL53" s="79" t="s">
        <v>28</v>
      </c>
      <c r="AM53" s="85">
        <f>IFERROR(+AM52/AM51,"")</f>
        <v>0.29032258064516131</v>
      </c>
      <c r="AN53" s="90" t="str">
        <f>IF(AM53="","",IF(AM53&gt;=0.285,"4週8休以上",IF(AM53&gt;=0.25,"4週7休以上4週8休未満",IF(AM53&gt;=0.214,"4週6休以上4週7休未満",IF(0.214&gt;AM53,"4週6休未満")))))</f>
        <v>4週8休以上</v>
      </c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</row>
    <row r="54" spans="2:63" ht="14.25">
      <c r="AM54" s="1"/>
    </row>
    <row r="55" spans="2:63" ht="13.5" customHeight="1">
      <c r="B55" s="7" t="s">
        <v>4</v>
      </c>
      <c r="C55" s="16">
        <f>C48+MONTH(1)</f>
        <v>10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52" t="s">
        <v>7</v>
      </c>
      <c r="AI55" s="61" t="s">
        <v>18</v>
      </c>
      <c r="AK55" s="18" t="s">
        <v>9</v>
      </c>
      <c r="AL55" s="79" t="s">
        <v>20</v>
      </c>
      <c r="AM55" s="83">
        <f>COUNTIF(C59:AG59,"")+COUNTIF(C59:AG59,"○")</f>
        <v>31</v>
      </c>
    </row>
    <row r="56" spans="2:63" ht="14.25">
      <c r="B56" s="8" t="s">
        <v>6</v>
      </c>
      <c r="C56" s="17">
        <f>DATE($M$6,C55,1)</f>
        <v>45566</v>
      </c>
      <c r="D56" s="17">
        <f t="shared" ref="D56:AG56" si="13">C56+1</f>
        <v>45567</v>
      </c>
      <c r="E56" s="17">
        <f t="shared" si="13"/>
        <v>45568</v>
      </c>
      <c r="F56" s="17">
        <f t="shared" si="13"/>
        <v>45569</v>
      </c>
      <c r="G56" s="17">
        <f t="shared" si="13"/>
        <v>45570</v>
      </c>
      <c r="H56" s="17">
        <f t="shared" si="13"/>
        <v>45571</v>
      </c>
      <c r="I56" s="17">
        <f t="shared" si="13"/>
        <v>45572</v>
      </c>
      <c r="J56" s="17">
        <f t="shared" si="13"/>
        <v>45573</v>
      </c>
      <c r="K56" s="17">
        <f t="shared" si="13"/>
        <v>45574</v>
      </c>
      <c r="L56" s="17">
        <f t="shared" si="13"/>
        <v>45575</v>
      </c>
      <c r="M56" s="17">
        <f t="shared" si="13"/>
        <v>45576</v>
      </c>
      <c r="N56" s="17">
        <f t="shared" si="13"/>
        <v>45577</v>
      </c>
      <c r="O56" s="17">
        <f t="shared" si="13"/>
        <v>45578</v>
      </c>
      <c r="P56" s="17">
        <f t="shared" si="13"/>
        <v>45579</v>
      </c>
      <c r="Q56" s="17">
        <f t="shared" si="13"/>
        <v>45580</v>
      </c>
      <c r="R56" s="17">
        <f t="shared" si="13"/>
        <v>45581</v>
      </c>
      <c r="S56" s="17">
        <f t="shared" si="13"/>
        <v>45582</v>
      </c>
      <c r="T56" s="17">
        <f t="shared" si="13"/>
        <v>45583</v>
      </c>
      <c r="U56" s="17">
        <f t="shared" si="13"/>
        <v>45584</v>
      </c>
      <c r="V56" s="17">
        <f t="shared" si="13"/>
        <v>45585</v>
      </c>
      <c r="W56" s="17">
        <f t="shared" si="13"/>
        <v>45586</v>
      </c>
      <c r="X56" s="17">
        <f t="shared" si="13"/>
        <v>45587</v>
      </c>
      <c r="Y56" s="17">
        <f t="shared" si="13"/>
        <v>45588</v>
      </c>
      <c r="Z56" s="17">
        <f t="shared" si="13"/>
        <v>45589</v>
      </c>
      <c r="AA56" s="17">
        <f t="shared" si="13"/>
        <v>45590</v>
      </c>
      <c r="AB56" s="17">
        <f t="shared" si="13"/>
        <v>45591</v>
      </c>
      <c r="AC56" s="17">
        <f t="shared" si="13"/>
        <v>45592</v>
      </c>
      <c r="AD56" s="17">
        <f t="shared" si="13"/>
        <v>45593</v>
      </c>
      <c r="AE56" s="17">
        <f t="shared" si="13"/>
        <v>45594</v>
      </c>
      <c r="AF56" s="17">
        <f t="shared" si="13"/>
        <v>45595</v>
      </c>
      <c r="AG56" s="17">
        <f t="shared" si="13"/>
        <v>45596</v>
      </c>
      <c r="AH56" s="53"/>
      <c r="AI56" s="62"/>
      <c r="AK56" s="18"/>
      <c r="AL56" s="79" t="s">
        <v>29</v>
      </c>
      <c r="AM56" s="84">
        <f>COUNTIF(C59:AG59,"○")</f>
        <v>9</v>
      </c>
    </row>
    <row r="57" spans="2:63" ht="14.25">
      <c r="B57" s="8" t="s">
        <v>3</v>
      </c>
      <c r="C57" s="18" t="str">
        <f t="shared" ref="C57:AG57" si="14">TEXT(WEEKDAY(+C56),"aaa")</f>
        <v>火</v>
      </c>
      <c r="D57" s="18" t="str">
        <f t="shared" si="14"/>
        <v>水</v>
      </c>
      <c r="E57" s="18" t="str">
        <f t="shared" si="14"/>
        <v>木</v>
      </c>
      <c r="F57" s="18" t="str">
        <f t="shared" si="14"/>
        <v>金</v>
      </c>
      <c r="G57" s="18" t="str">
        <f t="shared" si="14"/>
        <v>土</v>
      </c>
      <c r="H57" s="18" t="str">
        <f t="shared" si="14"/>
        <v>日</v>
      </c>
      <c r="I57" s="18" t="str">
        <f t="shared" si="14"/>
        <v>月</v>
      </c>
      <c r="J57" s="18" t="str">
        <f t="shared" si="14"/>
        <v>火</v>
      </c>
      <c r="K57" s="18" t="str">
        <f t="shared" si="14"/>
        <v>水</v>
      </c>
      <c r="L57" s="18" t="str">
        <f t="shared" si="14"/>
        <v>木</v>
      </c>
      <c r="M57" s="18" t="str">
        <f t="shared" si="14"/>
        <v>金</v>
      </c>
      <c r="N57" s="18" t="str">
        <f t="shared" si="14"/>
        <v>土</v>
      </c>
      <c r="O57" s="18" t="str">
        <f t="shared" si="14"/>
        <v>日</v>
      </c>
      <c r="P57" s="18" t="str">
        <f t="shared" si="14"/>
        <v>月</v>
      </c>
      <c r="Q57" s="18" t="str">
        <f t="shared" si="14"/>
        <v>火</v>
      </c>
      <c r="R57" s="18" t="str">
        <f t="shared" si="14"/>
        <v>水</v>
      </c>
      <c r="S57" s="18" t="str">
        <f t="shared" si="14"/>
        <v>木</v>
      </c>
      <c r="T57" s="18" t="str">
        <f t="shared" si="14"/>
        <v>金</v>
      </c>
      <c r="U57" s="18" t="str">
        <f t="shared" si="14"/>
        <v>土</v>
      </c>
      <c r="V57" s="18" t="str">
        <f t="shared" si="14"/>
        <v>日</v>
      </c>
      <c r="W57" s="18" t="str">
        <f t="shared" si="14"/>
        <v>月</v>
      </c>
      <c r="X57" s="18" t="str">
        <f t="shared" si="14"/>
        <v>火</v>
      </c>
      <c r="Y57" s="18" t="str">
        <f t="shared" si="14"/>
        <v>水</v>
      </c>
      <c r="Z57" s="18" t="str">
        <f t="shared" si="14"/>
        <v>木</v>
      </c>
      <c r="AA57" s="18" t="str">
        <f t="shared" si="14"/>
        <v>金</v>
      </c>
      <c r="AB57" s="18" t="str">
        <f t="shared" si="14"/>
        <v>土</v>
      </c>
      <c r="AC57" s="18" t="str">
        <f t="shared" si="14"/>
        <v>日</v>
      </c>
      <c r="AD57" s="18" t="str">
        <f t="shared" si="14"/>
        <v>月</v>
      </c>
      <c r="AE57" s="18" t="str">
        <f t="shared" si="14"/>
        <v>火</v>
      </c>
      <c r="AF57" s="18" t="str">
        <f t="shared" si="14"/>
        <v>水</v>
      </c>
      <c r="AG57" s="18" t="str">
        <f t="shared" si="14"/>
        <v>木</v>
      </c>
      <c r="AH57" s="53"/>
      <c r="AI57" s="62"/>
      <c r="AK57" s="18"/>
      <c r="AL57" s="79" t="s">
        <v>28</v>
      </c>
      <c r="AM57" s="85">
        <f>IFERROR(+AM56/AM55,"")</f>
        <v>0.29032258064516131</v>
      </c>
      <c r="AN57" s="90" t="str">
        <f>IF(AM57="","",IF(AM57&gt;=0.285,"4週8休以上",IF(AM57&gt;=0.25,"4週7休以上4週8休未満",IF(AM57&gt;=0.214,"4週6休以上4週7休未満",IF(0.214&gt;AM57,"4週6休未満")))))</f>
        <v>4週8休以上</v>
      </c>
    </row>
    <row r="58" spans="2:63" s="3" customFormat="1" ht="60" customHeight="1">
      <c r="B58" s="9" t="s"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54"/>
      <c r="AI58" s="63"/>
      <c r="AK58" s="75" t="s">
        <v>11</v>
      </c>
      <c r="AL58" s="80" t="s">
        <v>20</v>
      </c>
      <c r="AM58" s="86">
        <f>COUNTIF(C60:AG60,"")+COUNTIF(C60:AG60,"●")</f>
        <v>31</v>
      </c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</row>
    <row r="59" spans="2:63" s="4" customFormat="1" ht="14.25">
      <c r="B59" s="8" t="s">
        <v>9</v>
      </c>
      <c r="C59" s="18" t="s">
        <v>17</v>
      </c>
      <c r="D59" s="18"/>
      <c r="E59" s="18"/>
      <c r="F59" s="18"/>
      <c r="G59" s="18"/>
      <c r="H59" s="18"/>
      <c r="I59" s="18" t="s">
        <v>17</v>
      </c>
      <c r="J59" s="18" t="s">
        <v>17</v>
      </c>
      <c r="K59" s="18"/>
      <c r="L59" s="18"/>
      <c r="M59" s="18"/>
      <c r="N59" s="18"/>
      <c r="O59" s="18"/>
      <c r="P59" s="18" t="s">
        <v>17</v>
      </c>
      <c r="Q59" s="18" t="s">
        <v>17</v>
      </c>
      <c r="R59" s="18"/>
      <c r="S59" s="18"/>
      <c r="T59" s="18"/>
      <c r="U59" s="18"/>
      <c r="V59" s="18"/>
      <c r="W59" s="18" t="s">
        <v>17</v>
      </c>
      <c r="X59" s="18" t="s">
        <v>17</v>
      </c>
      <c r="Y59" s="18"/>
      <c r="Z59" s="18"/>
      <c r="AA59" s="18"/>
      <c r="AB59" s="18"/>
      <c r="AC59" s="18"/>
      <c r="AD59" s="18" t="s">
        <v>17</v>
      </c>
      <c r="AE59" s="18" t="s">
        <v>17</v>
      </c>
      <c r="AF59" s="18"/>
      <c r="AG59" s="18"/>
      <c r="AH59" s="55">
        <f>COUNTIF(C59:AG59,"○")</f>
        <v>9</v>
      </c>
      <c r="AI59" s="64">
        <f>+AH59+AI52</f>
        <v>49</v>
      </c>
      <c r="AK59" s="75"/>
      <c r="AL59" s="79" t="s">
        <v>29</v>
      </c>
      <c r="AM59" s="84">
        <f>COUNTIF(C60:AG60,"●")</f>
        <v>9</v>
      </c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</row>
    <row r="60" spans="2:63" s="4" customFormat="1" ht="14.25">
      <c r="B60" s="10" t="s">
        <v>11</v>
      </c>
      <c r="C60" s="20" t="s">
        <v>5</v>
      </c>
      <c r="D60" s="20"/>
      <c r="E60" s="20"/>
      <c r="F60" s="20"/>
      <c r="G60" s="20"/>
      <c r="H60" s="20"/>
      <c r="I60" s="20" t="s">
        <v>5</v>
      </c>
      <c r="J60" s="20" t="s">
        <v>5</v>
      </c>
      <c r="K60" s="20"/>
      <c r="L60" s="20"/>
      <c r="M60" s="20"/>
      <c r="N60" s="20"/>
      <c r="O60" s="20"/>
      <c r="P60" s="20" t="s">
        <v>5</v>
      </c>
      <c r="Q60" s="20" t="s">
        <v>5</v>
      </c>
      <c r="R60" s="20"/>
      <c r="S60" s="20"/>
      <c r="T60" s="20"/>
      <c r="U60" s="20"/>
      <c r="V60" s="20"/>
      <c r="W60" s="20" t="s">
        <v>5</v>
      </c>
      <c r="X60" s="20" t="s">
        <v>5</v>
      </c>
      <c r="Y60" s="20"/>
      <c r="Z60" s="20"/>
      <c r="AA60" s="20"/>
      <c r="AB60" s="20"/>
      <c r="AC60" s="20"/>
      <c r="AD60" s="20" t="s">
        <v>5</v>
      </c>
      <c r="AE60" s="20" t="s">
        <v>5</v>
      </c>
      <c r="AF60" s="20"/>
      <c r="AG60" s="20"/>
      <c r="AH60" s="56">
        <f>COUNTIF(C60:AG60,"●")</f>
        <v>9</v>
      </c>
      <c r="AI60" s="65">
        <f>+AH60+AI53</f>
        <v>49</v>
      </c>
      <c r="AK60" s="75"/>
      <c r="AL60" s="79" t="s">
        <v>28</v>
      </c>
      <c r="AM60" s="85">
        <f>IFERROR(+AM59/AM58,"")</f>
        <v>0.29032258064516131</v>
      </c>
      <c r="AN60" s="90" t="str">
        <f>IF(AM60="","",IF(AM60&gt;=0.285,"4週8休以上",IF(AM60&gt;=0.25,"4週7休以上4週8休未満",IF(AM60&gt;=0.214,"4週6休以上4週7休未満",IF(0.214&gt;AM60,"4週6休未満")))))</f>
        <v>4週8休以上</v>
      </c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</row>
    <row r="61" spans="2:63" ht="14.25">
      <c r="AM61" s="1"/>
    </row>
    <row r="62" spans="2:63" ht="13.5" customHeight="1">
      <c r="B62" s="7" t="s">
        <v>4</v>
      </c>
      <c r="C62" s="16">
        <f>C55+MONTH(1)</f>
        <v>11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52" t="s">
        <v>7</v>
      </c>
      <c r="AI62" s="61" t="s">
        <v>18</v>
      </c>
      <c r="AK62" s="18" t="s">
        <v>9</v>
      </c>
      <c r="AL62" s="79" t="s">
        <v>20</v>
      </c>
      <c r="AM62" s="83">
        <f>COUNTIF(C66:AG66,"")+COUNTIF(C66:AG66,"○")</f>
        <v>31</v>
      </c>
    </row>
    <row r="63" spans="2:63" ht="14.25">
      <c r="B63" s="8" t="s">
        <v>6</v>
      </c>
      <c r="C63" s="17">
        <f>DATE($M$6,C62,1)</f>
        <v>45597</v>
      </c>
      <c r="D63" s="17">
        <f t="shared" ref="D63:AF63" si="15">C63+1</f>
        <v>45598</v>
      </c>
      <c r="E63" s="17">
        <f t="shared" si="15"/>
        <v>45599</v>
      </c>
      <c r="F63" s="17">
        <f t="shared" si="15"/>
        <v>45600</v>
      </c>
      <c r="G63" s="17">
        <f t="shared" si="15"/>
        <v>45601</v>
      </c>
      <c r="H63" s="17">
        <f t="shared" si="15"/>
        <v>45602</v>
      </c>
      <c r="I63" s="17">
        <f t="shared" si="15"/>
        <v>45603</v>
      </c>
      <c r="J63" s="17">
        <f t="shared" si="15"/>
        <v>45604</v>
      </c>
      <c r="K63" s="17">
        <f t="shared" si="15"/>
        <v>45605</v>
      </c>
      <c r="L63" s="17">
        <f t="shared" si="15"/>
        <v>45606</v>
      </c>
      <c r="M63" s="17">
        <f t="shared" si="15"/>
        <v>45607</v>
      </c>
      <c r="N63" s="17">
        <f t="shared" si="15"/>
        <v>45608</v>
      </c>
      <c r="O63" s="17">
        <f t="shared" si="15"/>
        <v>45609</v>
      </c>
      <c r="P63" s="17">
        <f t="shared" si="15"/>
        <v>45610</v>
      </c>
      <c r="Q63" s="17">
        <f t="shared" si="15"/>
        <v>45611</v>
      </c>
      <c r="R63" s="17">
        <f t="shared" si="15"/>
        <v>45612</v>
      </c>
      <c r="S63" s="17">
        <f t="shared" si="15"/>
        <v>45613</v>
      </c>
      <c r="T63" s="17">
        <f t="shared" si="15"/>
        <v>45614</v>
      </c>
      <c r="U63" s="17">
        <f t="shared" si="15"/>
        <v>45615</v>
      </c>
      <c r="V63" s="17">
        <f t="shared" si="15"/>
        <v>45616</v>
      </c>
      <c r="W63" s="17">
        <f t="shared" si="15"/>
        <v>45617</v>
      </c>
      <c r="X63" s="17">
        <f t="shared" si="15"/>
        <v>45618</v>
      </c>
      <c r="Y63" s="17">
        <f t="shared" si="15"/>
        <v>45619</v>
      </c>
      <c r="Z63" s="17">
        <f t="shared" si="15"/>
        <v>45620</v>
      </c>
      <c r="AA63" s="17">
        <f t="shared" si="15"/>
        <v>45621</v>
      </c>
      <c r="AB63" s="17">
        <f t="shared" si="15"/>
        <v>45622</v>
      </c>
      <c r="AC63" s="17">
        <f t="shared" si="15"/>
        <v>45623</v>
      </c>
      <c r="AD63" s="17">
        <f t="shared" si="15"/>
        <v>45624</v>
      </c>
      <c r="AE63" s="17">
        <f t="shared" si="15"/>
        <v>45625</v>
      </c>
      <c r="AF63" s="17">
        <f t="shared" si="15"/>
        <v>45626</v>
      </c>
      <c r="AG63" s="18" t="s">
        <v>21</v>
      </c>
      <c r="AH63" s="53"/>
      <c r="AI63" s="62"/>
      <c r="AK63" s="18"/>
      <c r="AL63" s="79" t="s">
        <v>29</v>
      </c>
      <c r="AM63" s="84">
        <f>COUNTIF(C66:AG66,"○")</f>
        <v>8</v>
      </c>
    </row>
    <row r="64" spans="2:63" ht="14.25">
      <c r="B64" s="8" t="s">
        <v>3</v>
      </c>
      <c r="C64" s="18" t="str">
        <f t="shared" ref="C64:AF64" si="16">TEXT(WEEKDAY(+C63),"aaa")</f>
        <v>金</v>
      </c>
      <c r="D64" s="18" t="str">
        <f t="shared" si="16"/>
        <v>土</v>
      </c>
      <c r="E64" s="18" t="str">
        <f t="shared" si="16"/>
        <v>日</v>
      </c>
      <c r="F64" s="18" t="str">
        <f t="shared" si="16"/>
        <v>月</v>
      </c>
      <c r="G64" s="18" t="str">
        <f t="shared" si="16"/>
        <v>火</v>
      </c>
      <c r="H64" s="18" t="str">
        <f t="shared" si="16"/>
        <v>水</v>
      </c>
      <c r="I64" s="18" t="str">
        <f t="shared" si="16"/>
        <v>木</v>
      </c>
      <c r="J64" s="18" t="str">
        <f t="shared" si="16"/>
        <v>金</v>
      </c>
      <c r="K64" s="18" t="str">
        <f t="shared" si="16"/>
        <v>土</v>
      </c>
      <c r="L64" s="18" t="str">
        <f t="shared" si="16"/>
        <v>日</v>
      </c>
      <c r="M64" s="18" t="str">
        <f t="shared" si="16"/>
        <v>月</v>
      </c>
      <c r="N64" s="18" t="str">
        <f t="shared" si="16"/>
        <v>火</v>
      </c>
      <c r="O64" s="18" t="str">
        <f t="shared" si="16"/>
        <v>水</v>
      </c>
      <c r="P64" s="18" t="str">
        <f t="shared" si="16"/>
        <v>木</v>
      </c>
      <c r="Q64" s="18" t="str">
        <f t="shared" si="16"/>
        <v>金</v>
      </c>
      <c r="R64" s="18" t="str">
        <f t="shared" si="16"/>
        <v>土</v>
      </c>
      <c r="S64" s="18" t="str">
        <f t="shared" si="16"/>
        <v>日</v>
      </c>
      <c r="T64" s="18" t="str">
        <f t="shared" si="16"/>
        <v>月</v>
      </c>
      <c r="U64" s="18" t="str">
        <f t="shared" si="16"/>
        <v>火</v>
      </c>
      <c r="V64" s="18" t="str">
        <f t="shared" si="16"/>
        <v>水</v>
      </c>
      <c r="W64" s="18" t="str">
        <f t="shared" si="16"/>
        <v>木</v>
      </c>
      <c r="X64" s="18" t="str">
        <f t="shared" si="16"/>
        <v>金</v>
      </c>
      <c r="Y64" s="18" t="str">
        <f t="shared" si="16"/>
        <v>土</v>
      </c>
      <c r="Z64" s="18" t="str">
        <f t="shared" si="16"/>
        <v>日</v>
      </c>
      <c r="AA64" s="18" t="str">
        <f t="shared" si="16"/>
        <v>月</v>
      </c>
      <c r="AB64" s="18" t="str">
        <f t="shared" si="16"/>
        <v>火</v>
      </c>
      <c r="AC64" s="18" t="str">
        <f t="shared" si="16"/>
        <v>水</v>
      </c>
      <c r="AD64" s="18" t="str">
        <f t="shared" si="16"/>
        <v>木</v>
      </c>
      <c r="AE64" s="18" t="str">
        <f t="shared" si="16"/>
        <v>金</v>
      </c>
      <c r="AF64" s="18" t="str">
        <f t="shared" si="16"/>
        <v>土</v>
      </c>
      <c r="AG64" s="18" t="s">
        <v>21</v>
      </c>
      <c r="AH64" s="53"/>
      <c r="AI64" s="62"/>
      <c r="AK64" s="18"/>
      <c r="AL64" s="79" t="s">
        <v>28</v>
      </c>
      <c r="AM64" s="85">
        <f>IFERROR(+AM63/AM62,"")</f>
        <v>0.25806451612903225</v>
      </c>
      <c r="AN64" s="90" t="str">
        <f>IF(AM64="","",IF(AM64&gt;=0.285,"4週8休以上",IF(AM64&gt;=0.25,"4週7休以上4週8休未満",IF(AM64&gt;=0.214,"4週6休以上4週7休未満",IF(0.214&gt;AM64,"4週6休未満")))))</f>
        <v>4週7休以上4週8休未満</v>
      </c>
    </row>
    <row r="65" spans="2:63" s="3" customFormat="1" ht="60" customHeight="1">
      <c r="B65" s="9" t="s">
        <v>0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54"/>
      <c r="AI65" s="63"/>
      <c r="AK65" s="75" t="s">
        <v>11</v>
      </c>
      <c r="AL65" s="80" t="s">
        <v>20</v>
      </c>
      <c r="AM65" s="86">
        <f>COUNTIF(C67:AG67,"")+COUNTIF(C67:AG67,"●")</f>
        <v>31</v>
      </c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</row>
    <row r="66" spans="2:63" s="4" customFormat="1" ht="14.25">
      <c r="B66" s="8" t="s">
        <v>9</v>
      </c>
      <c r="C66" s="18"/>
      <c r="D66" s="18"/>
      <c r="E66" s="18"/>
      <c r="F66" s="18" t="s">
        <v>17</v>
      </c>
      <c r="G66" s="18" t="s">
        <v>17</v>
      </c>
      <c r="H66" s="18"/>
      <c r="I66" s="18"/>
      <c r="J66" s="18"/>
      <c r="K66" s="18"/>
      <c r="L66" s="18"/>
      <c r="M66" s="18" t="s">
        <v>17</v>
      </c>
      <c r="N66" s="18" t="s">
        <v>17</v>
      </c>
      <c r="O66" s="18"/>
      <c r="P66" s="18"/>
      <c r="Q66" s="18"/>
      <c r="R66" s="18"/>
      <c r="S66" s="18"/>
      <c r="T66" s="18" t="s">
        <v>17</v>
      </c>
      <c r="U66" s="18" t="s">
        <v>17</v>
      </c>
      <c r="V66" s="18"/>
      <c r="W66" s="18"/>
      <c r="X66" s="18"/>
      <c r="Y66" s="18"/>
      <c r="Z66" s="18"/>
      <c r="AA66" s="18" t="s">
        <v>17</v>
      </c>
      <c r="AB66" s="18" t="s">
        <v>17</v>
      </c>
      <c r="AC66" s="18"/>
      <c r="AD66" s="18"/>
      <c r="AE66" s="18"/>
      <c r="AF66" s="18"/>
      <c r="AG66" s="18"/>
      <c r="AH66" s="55">
        <f>COUNTIF(C66:AG66,"○")</f>
        <v>8</v>
      </c>
      <c r="AI66" s="64">
        <f>+AH66+AI59</f>
        <v>57</v>
      </c>
      <c r="AK66" s="75"/>
      <c r="AL66" s="79" t="s">
        <v>29</v>
      </c>
      <c r="AM66" s="84">
        <f>COUNTIF(C67:AG67,"●")</f>
        <v>8</v>
      </c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</row>
    <row r="67" spans="2:63" s="4" customFormat="1" ht="14.25">
      <c r="B67" s="10" t="s">
        <v>11</v>
      </c>
      <c r="C67" s="20"/>
      <c r="D67" s="20"/>
      <c r="E67" s="20"/>
      <c r="F67" s="20" t="s">
        <v>5</v>
      </c>
      <c r="G67" s="20" t="s">
        <v>5</v>
      </c>
      <c r="H67" s="20"/>
      <c r="I67" s="20"/>
      <c r="J67" s="20"/>
      <c r="K67" s="20"/>
      <c r="L67" s="20"/>
      <c r="M67" s="20" t="s">
        <v>5</v>
      </c>
      <c r="N67" s="20" t="s">
        <v>5</v>
      </c>
      <c r="O67" s="20"/>
      <c r="P67" s="20"/>
      <c r="Q67" s="20"/>
      <c r="R67" s="20"/>
      <c r="S67" s="20"/>
      <c r="T67" s="20" t="s">
        <v>5</v>
      </c>
      <c r="U67" s="20" t="s">
        <v>5</v>
      </c>
      <c r="V67" s="20"/>
      <c r="W67" s="20"/>
      <c r="X67" s="20"/>
      <c r="Y67" s="20"/>
      <c r="Z67" s="20"/>
      <c r="AA67" s="20" t="s">
        <v>5</v>
      </c>
      <c r="AB67" s="20" t="s">
        <v>5</v>
      </c>
      <c r="AC67" s="20"/>
      <c r="AD67" s="20"/>
      <c r="AE67" s="20"/>
      <c r="AF67" s="20"/>
      <c r="AG67" s="20"/>
      <c r="AH67" s="56">
        <f>COUNTIF(C67:AG67,"●")</f>
        <v>8</v>
      </c>
      <c r="AI67" s="65">
        <f>+AH67+AI60</f>
        <v>57</v>
      </c>
      <c r="AK67" s="75"/>
      <c r="AL67" s="79" t="s">
        <v>28</v>
      </c>
      <c r="AM67" s="85">
        <f>IFERROR(+AM66/AM65,"")</f>
        <v>0.25806451612903225</v>
      </c>
      <c r="AN67" s="90" t="str">
        <f>IF(AM67="","",IF(AM67&gt;=0.285,"4週8休以上",IF(AM67&gt;=0.25,"4週7休以上4週8休未満",IF(AM67&gt;=0.214,"4週6休以上4週7休未満",IF(0.214&gt;AM67,"4週6休未満")))))</f>
        <v>4週7休以上4週8休未満</v>
      </c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</row>
    <row r="68" spans="2:63" ht="14.25">
      <c r="AM68" s="1"/>
    </row>
    <row r="69" spans="2:63" ht="13.5" customHeight="1">
      <c r="B69" s="7" t="s">
        <v>4</v>
      </c>
      <c r="C69" s="16">
        <f>C62+MONTH(1)</f>
        <v>12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52" t="s">
        <v>7</v>
      </c>
      <c r="AI69" s="61" t="s">
        <v>18</v>
      </c>
      <c r="AK69" s="18" t="s">
        <v>9</v>
      </c>
      <c r="AL69" s="79" t="s">
        <v>20</v>
      </c>
      <c r="AM69" s="83">
        <f>COUNTIF(C73:AG73,"")+COUNTIF(C73:AG73,"○")</f>
        <v>28</v>
      </c>
    </row>
    <row r="70" spans="2:63" ht="14.25">
      <c r="B70" s="8" t="s">
        <v>6</v>
      </c>
      <c r="C70" s="17">
        <f>DATE($M$6,C69,1)</f>
        <v>45627</v>
      </c>
      <c r="D70" s="17">
        <f t="shared" ref="D70:AG70" si="17">C70+1</f>
        <v>45628</v>
      </c>
      <c r="E70" s="17">
        <f t="shared" si="17"/>
        <v>45629</v>
      </c>
      <c r="F70" s="17">
        <f t="shared" si="17"/>
        <v>45630</v>
      </c>
      <c r="G70" s="17">
        <f t="shared" si="17"/>
        <v>45631</v>
      </c>
      <c r="H70" s="17">
        <f t="shared" si="17"/>
        <v>45632</v>
      </c>
      <c r="I70" s="17">
        <f t="shared" si="17"/>
        <v>45633</v>
      </c>
      <c r="J70" s="17">
        <f t="shared" si="17"/>
        <v>45634</v>
      </c>
      <c r="K70" s="17">
        <f t="shared" si="17"/>
        <v>45635</v>
      </c>
      <c r="L70" s="17">
        <f t="shared" si="17"/>
        <v>45636</v>
      </c>
      <c r="M70" s="17">
        <f t="shared" si="17"/>
        <v>45637</v>
      </c>
      <c r="N70" s="17">
        <f t="shared" si="17"/>
        <v>45638</v>
      </c>
      <c r="O70" s="17">
        <f t="shared" si="17"/>
        <v>45639</v>
      </c>
      <c r="P70" s="17">
        <f t="shared" si="17"/>
        <v>45640</v>
      </c>
      <c r="Q70" s="17">
        <f t="shared" si="17"/>
        <v>45641</v>
      </c>
      <c r="R70" s="17">
        <f t="shared" si="17"/>
        <v>45642</v>
      </c>
      <c r="S70" s="17">
        <f t="shared" si="17"/>
        <v>45643</v>
      </c>
      <c r="T70" s="17">
        <f t="shared" si="17"/>
        <v>45644</v>
      </c>
      <c r="U70" s="17">
        <f t="shared" si="17"/>
        <v>45645</v>
      </c>
      <c r="V70" s="17">
        <f t="shared" si="17"/>
        <v>45646</v>
      </c>
      <c r="W70" s="17">
        <f t="shared" si="17"/>
        <v>45647</v>
      </c>
      <c r="X70" s="17">
        <f t="shared" si="17"/>
        <v>45648</v>
      </c>
      <c r="Y70" s="17">
        <f t="shared" si="17"/>
        <v>45649</v>
      </c>
      <c r="Z70" s="17">
        <f t="shared" si="17"/>
        <v>45650</v>
      </c>
      <c r="AA70" s="17">
        <f t="shared" si="17"/>
        <v>45651</v>
      </c>
      <c r="AB70" s="17">
        <f t="shared" si="17"/>
        <v>45652</v>
      </c>
      <c r="AC70" s="17">
        <f t="shared" si="17"/>
        <v>45653</v>
      </c>
      <c r="AD70" s="17">
        <f t="shared" si="17"/>
        <v>45654</v>
      </c>
      <c r="AE70" s="21">
        <f t="shared" si="17"/>
        <v>45655</v>
      </c>
      <c r="AF70" s="21">
        <f t="shared" si="17"/>
        <v>45656</v>
      </c>
      <c r="AG70" s="21">
        <f t="shared" si="17"/>
        <v>45657</v>
      </c>
      <c r="AH70" s="53"/>
      <c r="AI70" s="62"/>
      <c r="AK70" s="18"/>
      <c r="AL70" s="79" t="s">
        <v>29</v>
      </c>
      <c r="AM70" s="84">
        <f>COUNTIF(C73:AG73,"○")</f>
        <v>8</v>
      </c>
    </row>
    <row r="71" spans="2:63" ht="14.25">
      <c r="B71" s="8" t="s">
        <v>3</v>
      </c>
      <c r="C71" s="18" t="str">
        <f t="shared" ref="C71:AG71" si="18">TEXT(WEEKDAY(+C70),"aaa")</f>
        <v>日</v>
      </c>
      <c r="D71" s="18" t="str">
        <f t="shared" si="18"/>
        <v>月</v>
      </c>
      <c r="E71" s="18" t="str">
        <f t="shared" si="18"/>
        <v>火</v>
      </c>
      <c r="F71" s="18" t="str">
        <f t="shared" si="18"/>
        <v>水</v>
      </c>
      <c r="G71" s="18" t="str">
        <f t="shared" si="18"/>
        <v>木</v>
      </c>
      <c r="H71" s="18" t="str">
        <f t="shared" si="18"/>
        <v>金</v>
      </c>
      <c r="I71" s="18" t="str">
        <f t="shared" si="18"/>
        <v>土</v>
      </c>
      <c r="J71" s="18" t="str">
        <f t="shared" si="18"/>
        <v>日</v>
      </c>
      <c r="K71" s="18" t="str">
        <f t="shared" si="18"/>
        <v>月</v>
      </c>
      <c r="L71" s="18" t="str">
        <f t="shared" si="18"/>
        <v>火</v>
      </c>
      <c r="M71" s="18" t="str">
        <f t="shared" si="18"/>
        <v>水</v>
      </c>
      <c r="N71" s="18" t="str">
        <f t="shared" si="18"/>
        <v>木</v>
      </c>
      <c r="O71" s="18" t="str">
        <f t="shared" si="18"/>
        <v>金</v>
      </c>
      <c r="P71" s="18" t="str">
        <f t="shared" si="18"/>
        <v>土</v>
      </c>
      <c r="Q71" s="18" t="str">
        <f t="shared" si="18"/>
        <v>日</v>
      </c>
      <c r="R71" s="18" t="str">
        <f t="shared" si="18"/>
        <v>月</v>
      </c>
      <c r="S71" s="18" t="str">
        <f t="shared" si="18"/>
        <v>火</v>
      </c>
      <c r="T71" s="18" t="str">
        <f t="shared" si="18"/>
        <v>水</v>
      </c>
      <c r="U71" s="18" t="str">
        <f t="shared" si="18"/>
        <v>木</v>
      </c>
      <c r="V71" s="18" t="str">
        <f t="shared" si="18"/>
        <v>金</v>
      </c>
      <c r="W71" s="18" t="str">
        <f t="shared" si="18"/>
        <v>土</v>
      </c>
      <c r="X71" s="18" t="str">
        <f t="shared" si="18"/>
        <v>日</v>
      </c>
      <c r="Y71" s="18" t="str">
        <f t="shared" si="18"/>
        <v>月</v>
      </c>
      <c r="Z71" s="18" t="str">
        <f t="shared" si="18"/>
        <v>火</v>
      </c>
      <c r="AA71" s="18" t="str">
        <f t="shared" si="18"/>
        <v>水</v>
      </c>
      <c r="AB71" s="18" t="str">
        <f t="shared" si="18"/>
        <v>木</v>
      </c>
      <c r="AC71" s="18" t="str">
        <f t="shared" si="18"/>
        <v>金</v>
      </c>
      <c r="AD71" s="18" t="str">
        <f t="shared" si="18"/>
        <v>土</v>
      </c>
      <c r="AE71" s="22" t="str">
        <f t="shared" si="18"/>
        <v>日</v>
      </c>
      <c r="AF71" s="22" t="str">
        <f t="shared" si="18"/>
        <v>月</v>
      </c>
      <c r="AG71" s="22" t="str">
        <f t="shared" si="18"/>
        <v>火</v>
      </c>
      <c r="AH71" s="53"/>
      <c r="AI71" s="62"/>
      <c r="AK71" s="18"/>
      <c r="AL71" s="79" t="s">
        <v>28</v>
      </c>
      <c r="AM71" s="85">
        <f>IFERROR(+AM70/AM69,"")</f>
        <v>0.2857142857142857</v>
      </c>
      <c r="AN71" s="90" t="str">
        <f>IF(AM71="","",IF(AM71&gt;=0.285,"4週8休以上",IF(AM71&gt;=0.25,"4週7休以上4週8休未満",IF(AM71&gt;=0.214,"4週6休以上4週7休未満",IF(0.214&gt;AM71,"4週6休未満")))))</f>
        <v>4週8休以上</v>
      </c>
    </row>
    <row r="72" spans="2:63" s="3" customFormat="1" ht="60" customHeight="1">
      <c r="B72" s="9" t="s">
        <v>0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23"/>
      <c r="AF72" s="23"/>
      <c r="AG72" s="23"/>
      <c r="AH72" s="54"/>
      <c r="AI72" s="63"/>
      <c r="AK72" s="75" t="s">
        <v>11</v>
      </c>
      <c r="AL72" s="80" t="s">
        <v>20</v>
      </c>
      <c r="AM72" s="86">
        <f>COUNTIF(C74:AG74,"")+COUNTIF(C74:AG74,"●")</f>
        <v>28</v>
      </c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</row>
    <row r="73" spans="2:63" s="4" customFormat="1" ht="14.25">
      <c r="B73" s="8" t="s">
        <v>9</v>
      </c>
      <c r="C73" s="18"/>
      <c r="D73" s="18" t="s">
        <v>17</v>
      </c>
      <c r="E73" s="18" t="s">
        <v>17</v>
      </c>
      <c r="F73" s="18"/>
      <c r="G73" s="18"/>
      <c r="H73" s="18"/>
      <c r="I73" s="18"/>
      <c r="J73" s="18"/>
      <c r="K73" s="18" t="s">
        <v>17</v>
      </c>
      <c r="L73" s="18" t="s">
        <v>17</v>
      </c>
      <c r="M73" s="18"/>
      <c r="N73" s="18"/>
      <c r="O73" s="18"/>
      <c r="P73" s="18"/>
      <c r="Q73" s="18"/>
      <c r="R73" s="18" t="s">
        <v>17</v>
      </c>
      <c r="S73" s="18" t="s">
        <v>17</v>
      </c>
      <c r="T73" s="18"/>
      <c r="U73" s="18"/>
      <c r="V73" s="18"/>
      <c r="W73" s="18"/>
      <c r="X73" s="18"/>
      <c r="Y73" s="18" t="s">
        <v>17</v>
      </c>
      <c r="Z73" s="18" t="s">
        <v>17</v>
      </c>
      <c r="AA73" s="18"/>
      <c r="AB73" s="18"/>
      <c r="AC73" s="18"/>
      <c r="AD73" s="18"/>
      <c r="AE73" s="22" t="s">
        <v>21</v>
      </c>
      <c r="AF73" s="22" t="s">
        <v>21</v>
      </c>
      <c r="AG73" s="22" t="s">
        <v>21</v>
      </c>
      <c r="AH73" s="55">
        <f>COUNTIF(C73:AG73,"○")</f>
        <v>8</v>
      </c>
      <c r="AI73" s="64">
        <f>+AH73+AI66</f>
        <v>65</v>
      </c>
      <c r="AK73" s="75"/>
      <c r="AL73" s="79" t="s">
        <v>29</v>
      </c>
      <c r="AM73" s="84">
        <f>COUNTIF(C74:AG74,"●")</f>
        <v>8</v>
      </c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</row>
    <row r="74" spans="2:63" s="4" customFormat="1" ht="14.25">
      <c r="B74" s="10" t="s">
        <v>11</v>
      </c>
      <c r="C74" s="20"/>
      <c r="D74" s="20" t="s">
        <v>5</v>
      </c>
      <c r="E74" s="20" t="s">
        <v>5</v>
      </c>
      <c r="F74" s="20"/>
      <c r="G74" s="20"/>
      <c r="H74" s="20"/>
      <c r="I74" s="20"/>
      <c r="J74" s="20"/>
      <c r="K74" s="20" t="s">
        <v>5</v>
      </c>
      <c r="L74" s="20" t="s">
        <v>5</v>
      </c>
      <c r="M74" s="20"/>
      <c r="N74" s="20"/>
      <c r="O74" s="20"/>
      <c r="P74" s="20"/>
      <c r="Q74" s="20"/>
      <c r="R74" s="20" t="s">
        <v>5</v>
      </c>
      <c r="S74" s="20" t="s">
        <v>5</v>
      </c>
      <c r="T74" s="20"/>
      <c r="U74" s="20"/>
      <c r="V74" s="20"/>
      <c r="W74" s="20"/>
      <c r="X74" s="20"/>
      <c r="Y74" s="20" t="s">
        <v>5</v>
      </c>
      <c r="Z74" s="20" t="s">
        <v>5</v>
      </c>
      <c r="AA74" s="20"/>
      <c r="AB74" s="20"/>
      <c r="AC74" s="20"/>
      <c r="AD74" s="20"/>
      <c r="AE74" s="24" t="s">
        <v>21</v>
      </c>
      <c r="AF74" s="24" t="s">
        <v>21</v>
      </c>
      <c r="AG74" s="24" t="s">
        <v>21</v>
      </c>
      <c r="AH74" s="56">
        <f>COUNTIF(C74:AG74,"●")</f>
        <v>8</v>
      </c>
      <c r="AI74" s="65">
        <f>+AH74+AI67</f>
        <v>65</v>
      </c>
      <c r="AK74" s="75"/>
      <c r="AL74" s="79" t="s">
        <v>28</v>
      </c>
      <c r="AM74" s="85">
        <f>IFERROR(+AM73/AM72,"")</f>
        <v>0.2857142857142857</v>
      </c>
      <c r="AN74" s="90" t="str">
        <f>IF(AM74="","",IF(AM74&gt;=0.285,"4週8休以上",IF(AM74&gt;=0.25,"4週7休以上4週8休未満",IF(AM74&gt;=0.214,"4週6休以上4週7休未満",IF(0.214&gt;AM74,"4週6休未満")))))</f>
        <v>4週8休以上</v>
      </c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</row>
    <row r="75" spans="2:63" ht="14.25">
      <c r="AM75" s="1"/>
    </row>
    <row r="76" spans="2:63" ht="13.5" customHeight="1">
      <c r="B76" s="7" t="s">
        <v>4</v>
      </c>
      <c r="C76" s="16">
        <f>MONTH(C69+1)</f>
        <v>1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52" t="s">
        <v>7</v>
      </c>
      <c r="AI76" s="61" t="s">
        <v>18</v>
      </c>
      <c r="AK76" s="18" t="s">
        <v>9</v>
      </c>
      <c r="AL76" s="79" t="s">
        <v>20</v>
      </c>
      <c r="AM76" s="83">
        <f>COUNTIF(C80:AG80,"")+COUNTIF(C80:AG80,"○")</f>
        <v>28</v>
      </c>
    </row>
    <row r="77" spans="2:63" ht="14.25">
      <c r="B77" s="8" t="s">
        <v>6</v>
      </c>
      <c r="C77" s="21">
        <f>DATE($M$6+1,C76,1)</f>
        <v>45658</v>
      </c>
      <c r="D77" s="21">
        <f t="shared" ref="D77:AG77" si="19">C77+1</f>
        <v>45659</v>
      </c>
      <c r="E77" s="21">
        <f t="shared" si="19"/>
        <v>45660</v>
      </c>
      <c r="F77" s="17">
        <f t="shared" si="19"/>
        <v>45661</v>
      </c>
      <c r="G77" s="17">
        <f t="shared" si="19"/>
        <v>45662</v>
      </c>
      <c r="H77" s="17">
        <f t="shared" si="19"/>
        <v>45663</v>
      </c>
      <c r="I77" s="17">
        <f t="shared" si="19"/>
        <v>45664</v>
      </c>
      <c r="J77" s="17">
        <f t="shared" si="19"/>
        <v>45665</v>
      </c>
      <c r="K77" s="17">
        <f t="shared" si="19"/>
        <v>45666</v>
      </c>
      <c r="L77" s="17">
        <f t="shared" si="19"/>
        <v>45667</v>
      </c>
      <c r="M77" s="17">
        <f t="shared" si="19"/>
        <v>45668</v>
      </c>
      <c r="N77" s="17">
        <f t="shared" si="19"/>
        <v>45669</v>
      </c>
      <c r="O77" s="17">
        <f t="shared" si="19"/>
        <v>45670</v>
      </c>
      <c r="P77" s="17">
        <f t="shared" si="19"/>
        <v>45671</v>
      </c>
      <c r="Q77" s="17">
        <f t="shared" si="19"/>
        <v>45672</v>
      </c>
      <c r="R77" s="17">
        <f t="shared" si="19"/>
        <v>45673</v>
      </c>
      <c r="S77" s="17">
        <f t="shared" si="19"/>
        <v>45674</v>
      </c>
      <c r="T77" s="17">
        <f t="shared" si="19"/>
        <v>45675</v>
      </c>
      <c r="U77" s="17">
        <f t="shared" si="19"/>
        <v>45676</v>
      </c>
      <c r="V77" s="17">
        <f t="shared" si="19"/>
        <v>45677</v>
      </c>
      <c r="W77" s="17">
        <f t="shared" si="19"/>
        <v>45678</v>
      </c>
      <c r="X77" s="17">
        <f t="shared" si="19"/>
        <v>45679</v>
      </c>
      <c r="Y77" s="17">
        <f t="shared" si="19"/>
        <v>45680</v>
      </c>
      <c r="Z77" s="17">
        <f t="shared" si="19"/>
        <v>45681</v>
      </c>
      <c r="AA77" s="17">
        <f t="shared" si="19"/>
        <v>45682</v>
      </c>
      <c r="AB77" s="17">
        <f t="shared" si="19"/>
        <v>45683</v>
      </c>
      <c r="AC77" s="17">
        <f t="shared" si="19"/>
        <v>45684</v>
      </c>
      <c r="AD77" s="17">
        <f t="shared" si="19"/>
        <v>45685</v>
      </c>
      <c r="AE77" s="17">
        <f t="shared" si="19"/>
        <v>45686</v>
      </c>
      <c r="AF77" s="17">
        <f t="shared" si="19"/>
        <v>45687</v>
      </c>
      <c r="AG77" s="17">
        <f t="shared" si="19"/>
        <v>45688</v>
      </c>
      <c r="AH77" s="53"/>
      <c r="AI77" s="62"/>
      <c r="AK77" s="18"/>
      <c r="AL77" s="79" t="s">
        <v>29</v>
      </c>
      <c r="AM77" s="84">
        <f>COUNTIF(C80:AG80,"○")</f>
        <v>8</v>
      </c>
    </row>
    <row r="78" spans="2:63" ht="14.25">
      <c r="B78" s="8" t="s">
        <v>3</v>
      </c>
      <c r="C78" s="22" t="str">
        <f t="shared" ref="C78:AG78" si="20">TEXT(WEEKDAY(+C77),"aaa")</f>
        <v>水</v>
      </c>
      <c r="D78" s="22" t="str">
        <f t="shared" si="20"/>
        <v>木</v>
      </c>
      <c r="E78" s="22" t="str">
        <f t="shared" si="20"/>
        <v>金</v>
      </c>
      <c r="F78" s="18" t="str">
        <f t="shared" si="20"/>
        <v>土</v>
      </c>
      <c r="G78" s="18" t="str">
        <f t="shared" si="20"/>
        <v>日</v>
      </c>
      <c r="H78" s="18" t="str">
        <f t="shared" si="20"/>
        <v>月</v>
      </c>
      <c r="I78" s="18" t="str">
        <f t="shared" si="20"/>
        <v>火</v>
      </c>
      <c r="J78" s="18" t="str">
        <f t="shared" si="20"/>
        <v>水</v>
      </c>
      <c r="K78" s="18" t="str">
        <f t="shared" si="20"/>
        <v>木</v>
      </c>
      <c r="L78" s="18" t="str">
        <f t="shared" si="20"/>
        <v>金</v>
      </c>
      <c r="M78" s="18" t="str">
        <f t="shared" si="20"/>
        <v>土</v>
      </c>
      <c r="N78" s="18" t="str">
        <f t="shared" si="20"/>
        <v>日</v>
      </c>
      <c r="O78" s="18" t="str">
        <f t="shared" si="20"/>
        <v>月</v>
      </c>
      <c r="P78" s="18" t="str">
        <f t="shared" si="20"/>
        <v>火</v>
      </c>
      <c r="Q78" s="18" t="str">
        <f t="shared" si="20"/>
        <v>水</v>
      </c>
      <c r="R78" s="18" t="str">
        <f t="shared" si="20"/>
        <v>木</v>
      </c>
      <c r="S78" s="18" t="str">
        <f t="shared" si="20"/>
        <v>金</v>
      </c>
      <c r="T78" s="18" t="str">
        <f t="shared" si="20"/>
        <v>土</v>
      </c>
      <c r="U78" s="18" t="str">
        <f t="shared" si="20"/>
        <v>日</v>
      </c>
      <c r="V78" s="18" t="str">
        <f t="shared" si="20"/>
        <v>月</v>
      </c>
      <c r="W78" s="18" t="str">
        <f t="shared" si="20"/>
        <v>火</v>
      </c>
      <c r="X78" s="18" t="str">
        <f t="shared" si="20"/>
        <v>水</v>
      </c>
      <c r="Y78" s="18" t="str">
        <f t="shared" si="20"/>
        <v>木</v>
      </c>
      <c r="Z78" s="18" t="str">
        <f t="shared" si="20"/>
        <v>金</v>
      </c>
      <c r="AA78" s="18" t="str">
        <f t="shared" si="20"/>
        <v>土</v>
      </c>
      <c r="AB78" s="18" t="str">
        <f t="shared" si="20"/>
        <v>日</v>
      </c>
      <c r="AC78" s="18" t="str">
        <f t="shared" si="20"/>
        <v>月</v>
      </c>
      <c r="AD78" s="18" t="str">
        <f t="shared" si="20"/>
        <v>火</v>
      </c>
      <c r="AE78" s="18" t="str">
        <f t="shared" si="20"/>
        <v>水</v>
      </c>
      <c r="AF78" s="18" t="str">
        <f t="shared" si="20"/>
        <v>木</v>
      </c>
      <c r="AG78" s="18" t="str">
        <f t="shared" si="20"/>
        <v>金</v>
      </c>
      <c r="AH78" s="53"/>
      <c r="AI78" s="62"/>
      <c r="AK78" s="18"/>
      <c r="AL78" s="79" t="s">
        <v>28</v>
      </c>
      <c r="AM78" s="85">
        <f>IFERROR(+AM77/AM76,"")</f>
        <v>0.2857142857142857</v>
      </c>
      <c r="AN78" s="90" t="str">
        <f>IF(AM78="","",IF(AM78&gt;=0.285,"4週8休以上",IF(AM78&gt;=0.25,"4週7休以上4週8休未満",IF(AM78&gt;=0.214,"4週6休以上4週7休未満",IF(0.214&gt;AM78,"4週6休未満")))))</f>
        <v>4週8休以上</v>
      </c>
    </row>
    <row r="79" spans="2:63" s="3" customFormat="1" ht="60" customHeight="1">
      <c r="B79" s="9" t="s">
        <v>0</v>
      </c>
      <c r="C79" s="23"/>
      <c r="D79" s="23"/>
      <c r="E79" s="23"/>
      <c r="F79" s="19"/>
      <c r="G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54"/>
      <c r="AI79" s="63"/>
      <c r="AK79" s="75" t="s">
        <v>11</v>
      </c>
      <c r="AL79" s="80" t="s">
        <v>20</v>
      </c>
      <c r="AM79" s="86">
        <f>COUNTIF(C81:AG81,"")+COUNTIF(C81:AG81,"●")</f>
        <v>28</v>
      </c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</row>
    <row r="80" spans="2:63" s="4" customFormat="1" ht="14.25">
      <c r="B80" s="8" t="s">
        <v>9</v>
      </c>
      <c r="C80" s="22" t="s">
        <v>21</v>
      </c>
      <c r="D80" s="22" t="s">
        <v>21</v>
      </c>
      <c r="E80" s="22" t="s">
        <v>21</v>
      </c>
      <c r="F80" s="18"/>
      <c r="G80" s="18"/>
      <c r="H80" s="18" t="s">
        <v>17</v>
      </c>
      <c r="I80" s="18" t="s">
        <v>17</v>
      </c>
      <c r="J80" s="18"/>
      <c r="K80" s="18"/>
      <c r="L80" s="18"/>
      <c r="M80" s="18"/>
      <c r="N80" s="18"/>
      <c r="O80" s="18" t="s">
        <v>17</v>
      </c>
      <c r="P80" s="18" t="s">
        <v>17</v>
      </c>
      <c r="Q80" s="18"/>
      <c r="R80" s="18"/>
      <c r="S80" s="18"/>
      <c r="T80" s="18"/>
      <c r="U80" s="18"/>
      <c r="V80" s="18" t="s">
        <v>17</v>
      </c>
      <c r="W80" s="18" t="s">
        <v>17</v>
      </c>
      <c r="X80" s="18"/>
      <c r="Y80" s="18"/>
      <c r="Z80" s="18"/>
      <c r="AA80" s="18"/>
      <c r="AB80" s="18"/>
      <c r="AC80" s="18" t="s">
        <v>17</v>
      </c>
      <c r="AD80" s="18" t="s">
        <v>17</v>
      </c>
      <c r="AE80" s="18"/>
      <c r="AF80" s="18"/>
      <c r="AG80" s="18"/>
      <c r="AH80" s="55">
        <f>COUNTIF(C80:AG80,"○")</f>
        <v>8</v>
      </c>
      <c r="AI80" s="64">
        <f>+AH80+AI73</f>
        <v>73</v>
      </c>
      <c r="AK80" s="75"/>
      <c r="AL80" s="79" t="s">
        <v>29</v>
      </c>
      <c r="AM80" s="84">
        <f>COUNTIF(C81:AG81,"●")</f>
        <v>8</v>
      </c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</row>
    <row r="81" spans="2:63" s="4" customFormat="1" ht="14.25">
      <c r="B81" s="10" t="s">
        <v>11</v>
      </c>
      <c r="C81" s="24" t="s">
        <v>21</v>
      </c>
      <c r="D81" s="24" t="s">
        <v>21</v>
      </c>
      <c r="E81" s="24" t="s">
        <v>21</v>
      </c>
      <c r="F81" s="20"/>
      <c r="G81" s="20"/>
      <c r="H81" s="20" t="s">
        <v>5</v>
      </c>
      <c r="I81" s="20" t="s">
        <v>5</v>
      </c>
      <c r="J81" s="20"/>
      <c r="K81" s="20"/>
      <c r="L81" s="20"/>
      <c r="M81" s="20"/>
      <c r="N81" s="20"/>
      <c r="O81" s="20" t="s">
        <v>5</v>
      </c>
      <c r="P81" s="20" t="s">
        <v>5</v>
      </c>
      <c r="Q81" s="20"/>
      <c r="R81" s="20"/>
      <c r="S81" s="20"/>
      <c r="T81" s="20"/>
      <c r="U81" s="20"/>
      <c r="V81" s="20" t="s">
        <v>5</v>
      </c>
      <c r="W81" s="20" t="s">
        <v>5</v>
      </c>
      <c r="X81" s="20"/>
      <c r="Y81" s="20"/>
      <c r="Z81" s="20"/>
      <c r="AA81" s="20"/>
      <c r="AB81" s="20"/>
      <c r="AC81" s="20" t="s">
        <v>5</v>
      </c>
      <c r="AD81" s="20" t="s">
        <v>5</v>
      </c>
      <c r="AE81" s="20"/>
      <c r="AF81" s="20"/>
      <c r="AG81" s="20"/>
      <c r="AH81" s="56">
        <f>COUNTIF(C81:AG81,"●")</f>
        <v>8</v>
      </c>
      <c r="AI81" s="65">
        <f>+AH81+AI74</f>
        <v>73</v>
      </c>
      <c r="AK81" s="75"/>
      <c r="AL81" s="79" t="s">
        <v>28</v>
      </c>
      <c r="AM81" s="85">
        <f>IFERROR(+AM80/AM79,"")</f>
        <v>0.2857142857142857</v>
      </c>
      <c r="AN81" s="90" t="str">
        <f>IF(AM81="","",IF(AM81&gt;=0.285,"4週8休以上",IF(AM81&gt;=0.25,"4週7休以上4週8休未満",IF(AM81&gt;=0.214,"4週6休以上4週7休未満",IF(0.214&gt;AM81,"4週6休未満")))))</f>
        <v>4週8休以上</v>
      </c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</row>
    <row r="82" spans="2:63" ht="14.25">
      <c r="AM82" s="1"/>
    </row>
    <row r="83" spans="2:63" ht="13.5" customHeight="1">
      <c r="B83" s="7" t="s">
        <v>4</v>
      </c>
      <c r="C83" s="16">
        <f>C76+MONTH(1)</f>
        <v>2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52" t="s">
        <v>7</v>
      </c>
      <c r="AI83" s="61" t="s">
        <v>18</v>
      </c>
      <c r="AK83" s="18" t="s">
        <v>9</v>
      </c>
      <c r="AL83" s="79" t="s">
        <v>20</v>
      </c>
      <c r="AM83" s="83">
        <f>COUNTIF(C87:AG87,"")+COUNTIF(C87:AG87,"○")</f>
        <v>29</v>
      </c>
    </row>
    <row r="84" spans="2:63" ht="14.25">
      <c r="B84" s="8" t="s">
        <v>6</v>
      </c>
      <c r="C84" s="17">
        <f>DATE($M$6+1,C83,1)</f>
        <v>45689</v>
      </c>
      <c r="D84" s="17">
        <f t="shared" ref="D84:AE84" si="21">C84+1</f>
        <v>45690</v>
      </c>
      <c r="E84" s="17">
        <f t="shared" si="21"/>
        <v>45691</v>
      </c>
      <c r="F84" s="17">
        <f t="shared" si="21"/>
        <v>45692</v>
      </c>
      <c r="G84" s="17">
        <f t="shared" si="21"/>
        <v>45693</v>
      </c>
      <c r="H84" s="17">
        <f t="shared" si="21"/>
        <v>45694</v>
      </c>
      <c r="I84" s="17">
        <f t="shared" si="21"/>
        <v>45695</v>
      </c>
      <c r="J84" s="17">
        <f t="shared" si="21"/>
        <v>45696</v>
      </c>
      <c r="K84" s="17">
        <f t="shared" si="21"/>
        <v>45697</v>
      </c>
      <c r="L84" s="17">
        <f t="shared" si="21"/>
        <v>45698</v>
      </c>
      <c r="M84" s="17">
        <f t="shared" si="21"/>
        <v>45699</v>
      </c>
      <c r="N84" s="17">
        <f t="shared" si="21"/>
        <v>45700</v>
      </c>
      <c r="O84" s="17">
        <f t="shared" si="21"/>
        <v>45701</v>
      </c>
      <c r="P84" s="17">
        <f t="shared" si="21"/>
        <v>45702</v>
      </c>
      <c r="Q84" s="17">
        <f t="shared" si="21"/>
        <v>45703</v>
      </c>
      <c r="R84" s="17">
        <f t="shared" si="21"/>
        <v>45704</v>
      </c>
      <c r="S84" s="17">
        <f t="shared" si="21"/>
        <v>45705</v>
      </c>
      <c r="T84" s="17">
        <f t="shared" si="21"/>
        <v>45706</v>
      </c>
      <c r="U84" s="17">
        <f t="shared" si="21"/>
        <v>45707</v>
      </c>
      <c r="V84" s="17">
        <f t="shared" si="21"/>
        <v>45708</v>
      </c>
      <c r="W84" s="17">
        <f t="shared" si="21"/>
        <v>45709</v>
      </c>
      <c r="X84" s="17">
        <f t="shared" si="21"/>
        <v>45710</v>
      </c>
      <c r="Y84" s="17">
        <f t="shared" si="21"/>
        <v>45711</v>
      </c>
      <c r="Z84" s="17">
        <f t="shared" si="21"/>
        <v>45712</v>
      </c>
      <c r="AA84" s="17">
        <f t="shared" si="21"/>
        <v>45713</v>
      </c>
      <c r="AB84" s="17">
        <f t="shared" si="21"/>
        <v>45714</v>
      </c>
      <c r="AC84" s="17">
        <f t="shared" si="21"/>
        <v>45715</v>
      </c>
      <c r="AD84" s="17">
        <f t="shared" si="21"/>
        <v>45716</v>
      </c>
      <c r="AE84" s="17">
        <f t="shared" si="21"/>
        <v>45717</v>
      </c>
      <c r="AF84" s="18" t="s">
        <v>21</v>
      </c>
      <c r="AG84" s="18" t="s">
        <v>21</v>
      </c>
      <c r="AH84" s="53"/>
      <c r="AI84" s="62"/>
      <c r="AK84" s="18"/>
      <c r="AL84" s="79" t="s">
        <v>29</v>
      </c>
      <c r="AM84" s="84">
        <f>COUNTIF(C87:AG87,"○")</f>
        <v>8</v>
      </c>
    </row>
    <row r="85" spans="2:63" ht="14.25">
      <c r="B85" s="8" t="s">
        <v>3</v>
      </c>
      <c r="C85" s="18" t="str">
        <f t="shared" ref="C85:AE85" si="22">TEXT(WEEKDAY(+C84),"aaa")</f>
        <v>土</v>
      </c>
      <c r="D85" s="18" t="str">
        <f t="shared" si="22"/>
        <v>日</v>
      </c>
      <c r="E85" s="18" t="str">
        <f t="shared" si="22"/>
        <v>月</v>
      </c>
      <c r="F85" s="18" t="str">
        <f t="shared" si="22"/>
        <v>火</v>
      </c>
      <c r="G85" s="18" t="str">
        <f t="shared" si="22"/>
        <v>水</v>
      </c>
      <c r="H85" s="18" t="str">
        <f t="shared" si="22"/>
        <v>木</v>
      </c>
      <c r="I85" s="18" t="str">
        <f t="shared" si="22"/>
        <v>金</v>
      </c>
      <c r="J85" s="18" t="str">
        <f t="shared" si="22"/>
        <v>土</v>
      </c>
      <c r="K85" s="18" t="str">
        <f t="shared" si="22"/>
        <v>日</v>
      </c>
      <c r="L85" s="18" t="str">
        <f t="shared" si="22"/>
        <v>月</v>
      </c>
      <c r="M85" s="18" t="str">
        <f t="shared" si="22"/>
        <v>火</v>
      </c>
      <c r="N85" s="18" t="str">
        <f t="shared" si="22"/>
        <v>水</v>
      </c>
      <c r="O85" s="18" t="str">
        <f t="shared" si="22"/>
        <v>木</v>
      </c>
      <c r="P85" s="18" t="str">
        <f t="shared" si="22"/>
        <v>金</v>
      </c>
      <c r="Q85" s="18" t="str">
        <f t="shared" si="22"/>
        <v>土</v>
      </c>
      <c r="R85" s="18" t="str">
        <f t="shared" si="22"/>
        <v>日</v>
      </c>
      <c r="S85" s="18" t="str">
        <f t="shared" si="22"/>
        <v>月</v>
      </c>
      <c r="T85" s="18" t="str">
        <f t="shared" si="22"/>
        <v>火</v>
      </c>
      <c r="U85" s="18" t="str">
        <f t="shared" si="22"/>
        <v>水</v>
      </c>
      <c r="V85" s="18" t="str">
        <f t="shared" si="22"/>
        <v>木</v>
      </c>
      <c r="W85" s="18" t="str">
        <f t="shared" si="22"/>
        <v>金</v>
      </c>
      <c r="X85" s="18" t="str">
        <f t="shared" si="22"/>
        <v>土</v>
      </c>
      <c r="Y85" s="18" t="str">
        <f t="shared" si="22"/>
        <v>日</v>
      </c>
      <c r="Z85" s="18" t="str">
        <f t="shared" si="22"/>
        <v>月</v>
      </c>
      <c r="AA85" s="18" t="str">
        <f t="shared" si="22"/>
        <v>火</v>
      </c>
      <c r="AB85" s="18" t="str">
        <f t="shared" si="22"/>
        <v>水</v>
      </c>
      <c r="AC85" s="18" t="str">
        <f t="shared" si="22"/>
        <v>木</v>
      </c>
      <c r="AD85" s="18" t="str">
        <f t="shared" si="22"/>
        <v>金</v>
      </c>
      <c r="AE85" s="18" t="str">
        <f t="shared" si="22"/>
        <v>土</v>
      </c>
      <c r="AF85" s="18" t="s">
        <v>21</v>
      </c>
      <c r="AG85" s="18" t="s">
        <v>21</v>
      </c>
      <c r="AH85" s="53"/>
      <c r="AI85" s="62"/>
      <c r="AK85" s="18"/>
      <c r="AL85" s="79" t="s">
        <v>28</v>
      </c>
      <c r="AM85" s="85">
        <f>IFERROR(+AM84/AM83,"")</f>
        <v>0.27586206896551724</v>
      </c>
      <c r="AN85" s="90" t="str">
        <f>IF(AM85="","",IF(AM85&gt;=0.285,"4週8休以上",IF(AM85&gt;=0.25,"4週7休以上4週8休未満",IF(AM85&gt;=0.214,"4週6休以上4週7休未満",IF(0.214&gt;AM85,"4週6休未満")))))</f>
        <v>4週7休以上4週8休未満</v>
      </c>
    </row>
    <row r="86" spans="2:63" s="3" customFormat="1" ht="60" customHeight="1">
      <c r="B86" s="9" t="s">
        <v>0</v>
      </c>
      <c r="C86" s="19"/>
      <c r="D86" s="19"/>
      <c r="E86" s="19"/>
      <c r="F86" s="19"/>
      <c r="G86" s="19"/>
      <c r="H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54"/>
      <c r="AI86" s="63"/>
      <c r="AK86" s="75" t="s">
        <v>11</v>
      </c>
      <c r="AL86" s="80" t="s">
        <v>20</v>
      </c>
      <c r="AM86" s="86">
        <f>COUNTIF(C88:AG88,"")+COUNTIF(C88:AG88,"●")</f>
        <v>29</v>
      </c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</row>
    <row r="87" spans="2:63" s="4" customFormat="1" ht="14.25">
      <c r="B87" s="8" t="s">
        <v>9</v>
      </c>
      <c r="C87" s="18"/>
      <c r="D87" s="18"/>
      <c r="E87" s="18" t="s">
        <v>17</v>
      </c>
      <c r="F87" s="18" t="s">
        <v>17</v>
      </c>
      <c r="G87" s="18"/>
      <c r="H87" s="18"/>
      <c r="I87" s="18"/>
      <c r="J87" s="18"/>
      <c r="K87" s="18"/>
      <c r="L87" s="18" t="s">
        <v>17</v>
      </c>
      <c r="M87" s="18" t="s">
        <v>17</v>
      </c>
      <c r="N87" s="18"/>
      <c r="O87" s="18"/>
      <c r="P87" s="18"/>
      <c r="Q87" s="18"/>
      <c r="R87" s="18"/>
      <c r="S87" s="18" t="s">
        <v>17</v>
      </c>
      <c r="T87" s="18" t="s">
        <v>17</v>
      </c>
      <c r="U87" s="18"/>
      <c r="V87" s="18"/>
      <c r="W87" s="18"/>
      <c r="X87" s="18"/>
      <c r="Y87" s="18"/>
      <c r="Z87" s="18" t="s">
        <v>17</v>
      </c>
      <c r="AA87" s="18" t="s">
        <v>17</v>
      </c>
      <c r="AB87" s="18"/>
      <c r="AC87" s="18"/>
      <c r="AD87" s="18"/>
      <c r="AE87" s="18"/>
      <c r="AF87" s="18" t="s">
        <v>21</v>
      </c>
      <c r="AG87" s="18" t="s">
        <v>21</v>
      </c>
      <c r="AH87" s="55">
        <f>COUNTIF(C87:AG87,"○")</f>
        <v>8</v>
      </c>
      <c r="AI87" s="64">
        <f>+AH87+AI80</f>
        <v>81</v>
      </c>
      <c r="AK87" s="75"/>
      <c r="AL87" s="79" t="s">
        <v>29</v>
      </c>
      <c r="AM87" s="84">
        <f>COUNTIF(C88:AG88,"●")</f>
        <v>7</v>
      </c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</row>
    <row r="88" spans="2:63" s="4" customFormat="1" ht="14.25">
      <c r="B88" s="10" t="s">
        <v>11</v>
      </c>
      <c r="C88" s="20"/>
      <c r="D88" s="20"/>
      <c r="E88" s="20" t="s">
        <v>5</v>
      </c>
      <c r="F88" s="20" t="s">
        <v>5</v>
      </c>
      <c r="G88" s="20"/>
      <c r="H88" s="20"/>
      <c r="I88" s="20"/>
      <c r="J88" s="20"/>
      <c r="K88" s="20"/>
      <c r="L88" s="20" t="s">
        <v>5</v>
      </c>
      <c r="M88" s="20" t="s">
        <v>5</v>
      </c>
      <c r="N88" s="20"/>
      <c r="O88" s="20"/>
      <c r="P88" s="20"/>
      <c r="Q88" s="20"/>
      <c r="R88" s="20"/>
      <c r="S88" s="20" t="s">
        <v>5</v>
      </c>
      <c r="T88" s="20" t="s">
        <v>5</v>
      </c>
      <c r="U88" s="20"/>
      <c r="V88" s="20"/>
      <c r="W88" s="20"/>
      <c r="X88" s="20"/>
      <c r="Y88" s="20"/>
      <c r="Z88" s="20"/>
      <c r="AA88" s="20" t="s">
        <v>5</v>
      </c>
      <c r="AB88" s="20"/>
      <c r="AC88" s="20"/>
      <c r="AD88" s="20"/>
      <c r="AE88" s="20"/>
      <c r="AF88" s="20" t="s">
        <v>21</v>
      </c>
      <c r="AG88" s="51" t="s">
        <v>21</v>
      </c>
      <c r="AH88" s="56">
        <f>COUNTIF(C88:AG88,"●")</f>
        <v>7</v>
      </c>
      <c r="AI88" s="65">
        <f>+AH88+AI81</f>
        <v>80</v>
      </c>
      <c r="AK88" s="75"/>
      <c r="AL88" s="79" t="s">
        <v>28</v>
      </c>
      <c r="AM88" s="85">
        <f>IFERROR(+AM87/AM86,"")</f>
        <v>0.2413793103448276</v>
      </c>
      <c r="AN88" s="90" t="str">
        <f>IF(AM88="","",IF(AM88&gt;=0.285,"4週8休以上",IF(AM88&gt;=0.25,"4週7休以上4週8休未満",IF(AM88&gt;=0.214,"4週6休以上4週7休未満",IF(0.214&gt;AM88,"4週6休未満")))))</f>
        <v>4週6休以上4週7休未満</v>
      </c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</row>
    <row r="89" spans="2:63" ht="14.25">
      <c r="AM89" s="1"/>
    </row>
    <row r="90" spans="2:63" ht="13.5" customHeight="1">
      <c r="B90" s="7" t="s">
        <v>4</v>
      </c>
      <c r="C90" s="16">
        <f>C83+MONTH(1)</f>
        <v>3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52" t="s">
        <v>7</v>
      </c>
      <c r="AI90" s="61" t="s">
        <v>18</v>
      </c>
      <c r="AK90" s="18" t="s">
        <v>9</v>
      </c>
      <c r="AL90" s="79" t="s">
        <v>20</v>
      </c>
      <c r="AM90" s="83">
        <f>COUNTIF(C94:AG94,"")+COUNTIF(C94:AG94,"○")</f>
        <v>4</v>
      </c>
    </row>
    <row r="91" spans="2:63" ht="14.25">
      <c r="B91" s="8" t="s">
        <v>6</v>
      </c>
      <c r="C91" s="17">
        <f>DATE($M$6+1,C90,1)</f>
        <v>45717</v>
      </c>
      <c r="D91" s="17">
        <f t="shared" ref="D91:AG91" si="23">C91+1</f>
        <v>45718</v>
      </c>
      <c r="E91" s="17">
        <f t="shared" si="23"/>
        <v>45719</v>
      </c>
      <c r="F91" s="17">
        <f t="shared" si="23"/>
        <v>45720</v>
      </c>
      <c r="G91" s="17">
        <f t="shared" si="23"/>
        <v>45721</v>
      </c>
      <c r="H91" s="17">
        <f t="shared" si="23"/>
        <v>45722</v>
      </c>
      <c r="I91" s="17">
        <f t="shared" si="23"/>
        <v>45723</v>
      </c>
      <c r="J91" s="17">
        <f t="shared" si="23"/>
        <v>45724</v>
      </c>
      <c r="K91" s="17">
        <f t="shared" si="23"/>
        <v>45725</v>
      </c>
      <c r="L91" s="17">
        <f t="shared" si="23"/>
        <v>45726</v>
      </c>
      <c r="M91" s="17">
        <f t="shared" si="23"/>
        <v>45727</v>
      </c>
      <c r="N91" s="17">
        <f t="shared" si="23"/>
        <v>45728</v>
      </c>
      <c r="O91" s="17">
        <f t="shared" si="23"/>
        <v>45729</v>
      </c>
      <c r="P91" s="17">
        <f t="shared" si="23"/>
        <v>45730</v>
      </c>
      <c r="Q91" s="17">
        <f t="shared" si="23"/>
        <v>45731</v>
      </c>
      <c r="R91" s="17">
        <f t="shared" si="23"/>
        <v>45732</v>
      </c>
      <c r="S91" s="17">
        <f t="shared" si="23"/>
        <v>45733</v>
      </c>
      <c r="T91" s="17">
        <f t="shared" si="23"/>
        <v>45734</v>
      </c>
      <c r="U91" s="17">
        <f t="shared" si="23"/>
        <v>45735</v>
      </c>
      <c r="V91" s="17">
        <f t="shared" si="23"/>
        <v>45736</v>
      </c>
      <c r="W91" s="17">
        <f t="shared" si="23"/>
        <v>45737</v>
      </c>
      <c r="X91" s="17">
        <f t="shared" si="23"/>
        <v>45738</v>
      </c>
      <c r="Y91" s="17">
        <f t="shared" si="23"/>
        <v>45739</v>
      </c>
      <c r="Z91" s="17">
        <f t="shared" si="23"/>
        <v>45740</v>
      </c>
      <c r="AA91" s="17">
        <f t="shared" si="23"/>
        <v>45741</v>
      </c>
      <c r="AB91" s="17">
        <f t="shared" si="23"/>
        <v>45742</v>
      </c>
      <c r="AC91" s="17">
        <f t="shared" si="23"/>
        <v>45743</v>
      </c>
      <c r="AD91" s="17">
        <f t="shared" si="23"/>
        <v>45744</v>
      </c>
      <c r="AE91" s="17">
        <f t="shared" si="23"/>
        <v>45745</v>
      </c>
      <c r="AF91" s="17">
        <f t="shared" si="23"/>
        <v>45746</v>
      </c>
      <c r="AG91" s="17">
        <f t="shared" si="23"/>
        <v>45747</v>
      </c>
      <c r="AH91" s="53"/>
      <c r="AI91" s="62"/>
      <c r="AK91" s="18"/>
      <c r="AL91" s="79" t="s">
        <v>29</v>
      </c>
      <c r="AM91" s="84">
        <f>COUNTIF(C94:AG94,"○")</f>
        <v>2</v>
      </c>
    </row>
    <row r="92" spans="2:63" ht="14.25">
      <c r="B92" s="8" t="s">
        <v>3</v>
      </c>
      <c r="C92" s="18" t="str">
        <f t="shared" ref="C92:AG92" si="24">TEXT(WEEKDAY(+C91),"aaa")</f>
        <v>土</v>
      </c>
      <c r="D92" s="18" t="str">
        <f t="shared" si="24"/>
        <v>日</v>
      </c>
      <c r="E92" s="18" t="str">
        <f t="shared" si="24"/>
        <v>月</v>
      </c>
      <c r="F92" s="18" t="str">
        <f t="shared" si="24"/>
        <v>火</v>
      </c>
      <c r="G92" s="18" t="str">
        <f t="shared" si="24"/>
        <v>水</v>
      </c>
      <c r="H92" s="18" t="str">
        <f t="shared" si="24"/>
        <v>木</v>
      </c>
      <c r="I92" s="18" t="str">
        <f t="shared" si="24"/>
        <v>金</v>
      </c>
      <c r="J92" s="18" t="str">
        <f t="shared" si="24"/>
        <v>土</v>
      </c>
      <c r="K92" s="18" t="str">
        <f t="shared" si="24"/>
        <v>日</v>
      </c>
      <c r="L92" s="18" t="str">
        <f t="shared" si="24"/>
        <v>月</v>
      </c>
      <c r="M92" s="18" t="str">
        <f t="shared" si="24"/>
        <v>火</v>
      </c>
      <c r="N92" s="18" t="str">
        <f t="shared" si="24"/>
        <v>水</v>
      </c>
      <c r="O92" s="18" t="str">
        <f t="shared" si="24"/>
        <v>木</v>
      </c>
      <c r="P92" s="18" t="str">
        <f t="shared" si="24"/>
        <v>金</v>
      </c>
      <c r="Q92" s="18" t="str">
        <f t="shared" si="24"/>
        <v>土</v>
      </c>
      <c r="R92" s="18" t="str">
        <f t="shared" si="24"/>
        <v>日</v>
      </c>
      <c r="S92" s="18" t="str">
        <f t="shared" si="24"/>
        <v>月</v>
      </c>
      <c r="T92" s="18" t="str">
        <f t="shared" si="24"/>
        <v>火</v>
      </c>
      <c r="U92" s="18" t="str">
        <f t="shared" si="24"/>
        <v>水</v>
      </c>
      <c r="V92" s="18" t="str">
        <f t="shared" si="24"/>
        <v>木</v>
      </c>
      <c r="W92" s="18" t="str">
        <f t="shared" si="24"/>
        <v>金</v>
      </c>
      <c r="X92" s="18" t="str">
        <f t="shared" si="24"/>
        <v>土</v>
      </c>
      <c r="Y92" s="18" t="str">
        <f t="shared" si="24"/>
        <v>日</v>
      </c>
      <c r="Z92" s="18" t="str">
        <f t="shared" si="24"/>
        <v>月</v>
      </c>
      <c r="AA92" s="18" t="str">
        <f t="shared" si="24"/>
        <v>火</v>
      </c>
      <c r="AB92" s="18" t="str">
        <f t="shared" si="24"/>
        <v>水</v>
      </c>
      <c r="AC92" s="18" t="str">
        <f t="shared" si="24"/>
        <v>木</v>
      </c>
      <c r="AD92" s="18" t="str">
        <f t="shared" si="24"/>
        <v>金</v>
      </c>
      <c r="AE92" s="18" t="str">
        <f t="shared" si="24"/>
        <v>土</v>
      </c>
      <c r="AF92" s="18" t="str">
        <f t="shared" si="24"/>
        <v>日</v>
      </c>
      <c r="AG92" s="18" t="str">
        <f t="shared" si="24"/>
        <v>月</v>
      </c>
      <c r="AH92" s="53"/>
      <c r="AI92" s="62"/>
      <c r="AK92" s="18"/>
      <c r="AL92" s="79" t="s">
        <v>28</v>
      </c>
      <c r="AM92" s="85">
        <f>IFERROR(+AM91/AM90,"")</f>
        <v>0.5</v>
      </c>
      <c r="AN92" s="90" t="str">
        <f>IF(AM92="","",IF(AM92&gt;=0.285,"4週8休以上",IF(AM92&gt;=0.25,"4週7休以上4週8休未満",IF(AM92&gt;=0.214,"4週6休以上4週7休未満",IF(0.214&gt;AM92,"4週6休未満")))))</f>
        <v>4週8休以上</v>
      </c>
    </row>
    <row r="93" spans="2:63" s="3" customFormat="1" ht="60" customHeight="1">
      <c r="B93" s="9" t="s">
        <v>0</v>
      </c>
      <c r="C93" s="19"/>
      <c r="D93" s="19"/>
      <c r="E93" s="30"/>
      <c r="F93" s="31" t="s">
        <v>22</v>
      </c>
      <c r="G93" s="19"/>
      <c r="H93" s="19"/>
      <c r="I93" s="19"/>
      <c r="J93" s="19"/>
      <c r="K93" s="19"/>
      <c r="L93" s="30"/>
      <c r="M93" s="19"/>
      <c r="N93" s="19"/>
      <c r="O93" s="19"/>
      <c r="P93" s="19"/>
      <c r="Q93" s="19"/>
      <c r="R93" s="19"/>
      <c r="S93" s="19"/>
      <c r="T93" s="19"/>
      <c r="U93" s="19"/>
      <c r="V93" s="40" t="s">
        <v>15</v>
      </c>
      <c r="W93" s="19"/>
      <c r="X93" s="19" t="s">
        <v>19</v>
      </c>
      <c r="Y93" s="19"/>
      <c r="Z93" s="19"/>
      <c r="AA93" s="19"/>
      <c r="AB93" s="19"/>
      <c r="AC93" s="19"/>
      <c r="AD93" s="19"/>
      <c r="AE93" s="19"/>
      <c r="AF93" s="19"/>
      <c r="AG93" s="19"/>
      <c r="AH93" s="54"/>
      <c r="AI93" s="63"/>
      <c r="AK93" s="75" t="s">
        <v>11</v>
      </c>
      <c r="AL93" s="80" t="s">
        <v>20</v>
      </c>
      <c r="AM93" s="86">
        <f>COUNTIF(C95:AG95,"")+COUNTIF(C95:AG95,"●")</f>
        <v>4</v>
      </c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</row>
    <row r="94" spans="2:63" s="4" customFormat="1" ht="14.25">
      <c r="B94" s="8" t="s">
        <v>9</v>
      </c>
      <c r="C94" s="18"/>
      <c r="D94" s="18" t="s">
        <v>17</v>
      </c>
      <c r="E94" s="18" t="s">
        <v>17</v>
      </c>
      <c r="F94" s="18"/>
      <c r="G94" s="18" t="s">
        <v>21</v>
      </c>
      <c r="H94" s="18" t="s">
        <v>21</v>
      </c>
      <c r="I94" s="18" t="s">
        <v>21</v>
      </c>
      <c r="J94" s="18" t="s">
        <v>21</v>
      </c>
      <c r="K94" s="18" t="s">
        <v>21</v>
      </c>
      <c r="L94" s="18" t="s">
        <v>21</v>
      </c>
      <c r="M94" s="18" t="s">
        <v>21</v>
      </c>
      <c r="N94" s="18" t="s">
        <v>21</v>
      </c>
      <c r="O94" s="18" t="s">
        <v>21</v>
      </c>
      <c r="P94" s="18" t="s">
        <v>21</v>
      </c>
      <c r="Q94" s="18" t="s">
        <v>21</v>
      </c>
      <c r="R94" s="18" t="s">
        <v>21</v>
      </c>
      <c r="S94" s="18" t="s">
        <v>21</v>
      </c>
      <c r="T94" s="18" t="s">
        <v>21</v>
      </c>
      <c r="U94" s="18" t="s">
        <v>21</v>
      </c>
      <c r="V94" s="18" t="s">
        <v>21</v>
      </c>
      <c r="W94" s="18" t="s">
        <v>21</v>
      </c>
      <c r="X94" s="18" t="s">
        <v>21</v>
      </c>
      <c r="Y94" s="18" t="s">
        <v>21</v>
      </c>
      <c r="Z94" s="18" t="s">
        <v>21</v>
      </c>
      <c r="AA94" s="18" t="s">
        <v>21</v>
      </c>
      <c r="AB94" s="18" t="s">
        <v>21</v>
      </c>
      <c r="AC94" s="18" t="s">
        <v>21</v>
      </c>
      <c r="AD94" s="18" t="s">
        <v>21</v>
      </c>
      <c r="AE94" s="18" t="s">
        <v>21</v>
      </c>
      <c r="AF94" s="18" t="s">
        <v>21</v>
      </c>
      <c r="AG94" s="18" t="s">
        <v>21</v>
      </c>
      <c r="AH94" s="55">
        <f>COUNTIF(C94:AG94,"○")</f>
        <v>2</v>
      </c>
      <c r="AI94" s="64">
        <f>+AH94+AI87</f>
        <v>83</v>
      </c>
      <c r="AK94" s="75"/>
      <c r="AL94" s="79" t="s">
        <v>29</v>
      </c>
      <c r="AM94" s="84">
        <f>COUNTIF(C95:AG95,"●")</f>
        <v>3</v>
      </c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</row>
    <row r="95" spans="2:63" s="4" customFormat="1" ht="14.25">
      <c r="B95" s="10" t="s">
        <v>11</v>
      </c>
      <c r="C95" s="20" t="s">
        <v>5</v>
      </c>
      <c r="D95" s="20" t="s">
        <v>5</v>
      </c>
      <c r="E95" s="20" t="s">
        <v>5</v>
      </c>
      <c r="F95" s="20"/>
      <c r="G95" s="20" t="s">
        <v>21</v>
      </c>
      <c r="H95" s="20" t="s">
        <v>21</v>
      </c>
      <c r="I95" s="20" t="s">
        <v>21</v>
      </c>
      <c r="J95" s="20" t="s">
        <v>21</v>
      </c>
      <c r="K95" s="20" t="s">
        <v>21</v>
      </c>
      <c r="L95" s="20" t="s">
        <v>21</v>
      </c>
      <c r="M95" s="20" t="s">
        <v>21</v>
      </c>
      <c r="N95" s="20" t="s">
        <v>21</v>
      </c>
      <c r="O95" s="20" t="s">
        <v>21</v>
      </c>
      <c r="P95" s="20" t="s">
        <v>21</v>
      </c>
      <c r="Q95" s="20" t="s">
        <v>21</v>
      </c>
      <c r="R95" s="20" t="s">
        <v>21</v>
      </c>
      <c r="S95" s="20" t="s">
        <v>21</v>
      </c>
      <c r="T95" s="20" t="s">
        <v>21</v>
      </c>
      <c r="U95" s="20" t="s">
        <v>21</v>
      </c>
      <c r="V95" s="20" t="s">
        <v>21</v>
      </c>
      <c r="W95" s="20" t="s">
        <v>21</v>
      </c>
      <c r="X95" s="20" t="s">
        <v>21</v>
      </c>
      <c r="Y95" s="20" t="s">
        <v>21</v>
      </c>
      <c r="Z95" s="20" t="s">
        <v>21</v>
      </c>
      <c r="AA95" s="20" t="s">
        <v>21</v>
      </c>
      <c r="AB95" s="20" t="s">
        <v>21</v>
      </c>
      <c r="AC95" s="20" t="s">
        <v>21</v>
      </c>
      <c r="AD95" s="20" t="s">
        <v>21</v>
      </c>
      <c r="AE95" s="20" t="s">
        <v>21</v>
      </c>
      <c r="AF95" s="20" t="s">
        <v>21</v>
      </c>
      <c r="AG95" s="20" t="s">
        <v>21</v>
      </c>
      <c r="AH95" s="56">
        <f>COUNTIF(C95:AG95,"●")</f>
        <v>3</v>
      </c>
      <c r="AI95" s="65">
        <f>+AH95+AI88</f>
        <v>83</v>
      </c>
      <c r="AK95" s="75"/>
      <c r="AL95" s="79" t="s">
        <v>28</v>
      </c>
      <c r="AM95" s="85">
        <f>IFERROR(+AM94/AM93,"")</f>
        <v>0.75</v>
      </c>
      <c r="AN95" s="90" t="str">
        <f>IF(AM95="","",IF(AM95&gt;=0.285,"4週8休以上",IF(AM95&gt;=0.25,"4週7休以上4週8休未満",IF(AM95&gt;=0.214,"4週6休以上4週7休未満",IF(0.214&gt;AM95,"4週6休未満")))))</f>
        <v>4週8休以上</v>
      </c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</row>
    <row r="96" spans="2:63" ht="24" customHeight="1">
      <c r="AM96" s="1"/>
    </row>
    <row r="97" spans="2:63" ht="11.25" customHeight="1">
      <c r="B97" s="11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66"/>
      <c r="AK97" s="76"/>
      <c r="AL97" s="76"/>
      <c r="AM97" s="87"/>
      <c r="AN97" s="87"/>
      <c r="AO97" s="92"/>
    </row>
    <row r="98" spans="2:63" ht="21.75" customHeight="1">
      <c r="B98" s="11" t="s">
        <v>14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67"/>
      <c r="AK98" s="77" t="s">
        <v>36</v>
      </c>
      <c r="AO98" s="93"/>
    </row>
    <row r="99" spans="2:63" ht="20.100000000000001" customHeight="1">
      <c r="B99" s="12" t="s">
        <v>24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67"/>
      <c r="AK99" s="18" t="s">
        <v>9</v>
      </c>
      <c r="AL99" s="81" t="s">
        <v>16</v>
      </c>
      <c r="AM99" s="88">
        <f>SUM(AM13,AM20,AM27,AM34,AM41,AM48,AM55,AM62,AM69,AM76,AM83,AM90)</f>
        <v>291</v>
      </c>
      <c r="AO99" s="93"/>
    </row>
    <row r="100" spans="2:63" ht="20.100000000000001" customHeigh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68"/>
      <c r="AK100" s="18"/>
      <c r="AL100" s="81" t="s">
        <v>35</v>
      </c>
      <c r="AM100" s="88">
        <f>SUM(AM14,AM21,AM28,AM35,AM42,AM49,AM56,AM63,AM70,AM77,AM84,AM91)</f>
        <v>83</v>
      </c>
      <c r="AO100" s="94"/>
    </row>
    <row r="101" spans="2:63" ht="20.100000000000001" customHeight="1">
      <c r="B101" s="13" t="s">
        <v>25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69"/>
      <c r="AK101" s="18"/>
      <c r="AL101" s="81" t="s">
        <v>28</v>
      </c>
      <c r="AM101" s="85">
        <f>IFERROR(+AM100/AM99,"")</f>
        <v>0.28522336769759449</v>
      </c>
      <c r="AN101" s="75" t="str">
        <f>IF(AM101="","",IF(AM101&gt;=0.285,"4週8休以上",IF(AM101&gt;=0.25,"4週7休以上4週8休未満",IF(AM101&gt;=0.214,"4週6休以上4週7休未満",IF(0.214&gt;AM101,"4週6休未満")))))</f>
        <v>4週8休以上</v>
      </c>
      <c r="AO101" s="94"/>
    </row>
    <row r="102" spans="2:63" ht="20.100000000000001" customHeight="1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70"/>
      <c r="AK102" s="18" t="s">
        <v>11</v>
      </c>
      <c r="AL102" s="81" t="s">
        <v>16</v>
      </c>
      <c r="AM102" s="88">
        <f>SUM(AM16,AM23,AM30,AM37,AM44,AM51,AM58,AM65,AM72,AM79,AM86,AM93)</f>
        <v>291</v>
      </c>
      <c r="AO102" s="94"/>
    </row>
    <row r="103" spans="2:63" ht="20.100000000000001" customHeight="1">
      <c r="AJ103" s="68"/>
      <c r="AK103" s="18"/>
      <c r="AL103" s="81" t="s">
        <v>35</v>
      </c>
      <c r="AM103" s="88">
        <f>SUM(AM17,AM24,AM31,AM38,AM45,AM52,AM59,AM66,AM73,AM80,AM87,AM94)</f>
        <v>83</v>
      </c>
      <c r="AO103" s="94"/>
    </row>
    <row r="104" spans="2:63" ht="20.100000000000001" customHeight="1">
      <c r="AJ104" s="68"/>
      <c r="AK104" s="18"/>
      <c r="AL104" s="81" t="s">
        <v>28</v>
      </c>
      <c r="AM104" s="85">
        <f>IFERROR(+AM103/AM102,"")</f>
        <v>0.28522336769759449</v>
      </c>
      <c r="AN104" s="75" t="str">
        <f>IF(AM104="","",IF(AM104&gt;=0.285,"4週8休以上",IF(AM104&gt;=0.25,"4週7休以上4週8休未満",IF(AM104&gt;=0.214,"4週6休以上4週7休未満",IF(0.214&gt;AM104,"4週6休未満")))))</f>
        <v>4週8休以上</v>
      </c>
      <c r="AO104" s="94"/>
    </row>
    <row r="105" spans="2:63" s="1" customFormat="1" ht="17.25" customHeight="1">
      <c r="AJ105" s="71"/>
      <c r="AK105" s="78"/>
      <c r="AL105" s="78"/>
      <c r="AM105" s="78"/>
      <c r="AN105" s="78"/>
      <c r="AO105" s="95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2:63" s="1" customFormat="1"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13" spans="2:2" s="2" customFormat="1"/>
    <row r="114" spans="2:2" s="2" customFormat="1"/>
    <row r="115" spans="2:2" s="2" customFormat="1">
      <c r="B115" s="15" t="s">
        <v>26</v>
      </c>
    </row>
    <row r="116" spans="2:2" s="2" customFormat="1"/>
    <row r="117" spans="2:2" s="2" customFormat="1"/>
    <row r="118" spans="2:2" s="2" customFormat="1"/>
    <row r="119" spans="2:2" s="2" customFormat="1"/>
    <row r="120" spans="2:2" s="2" customFormat="1"/>
    <row r="121" spans="2:2" s="2" customFormat="1"/>
    <row r="122" spans="2:2" s="2" customFormat="1"/>
    <row r="123" spans="2:2" s="2" customFormat="1"/>
    <row r="124" spans="2:2" s="2" customFormat="1"/>
    <row r="125" spans="2:2" s="2" customFormat="1"/>
    <row r="126" spans="2:2" s="2" customFormat="1"/>
    <row r="127" spans="2:2" s="2" customFormat="1"/>
    <row r="128" spans="2:2" s="2" customFormat="1"/>
    <row r="129" s="2" customFormat="1"/>
    <row r="130" s="2" customFormat="1"/>
    <row r="131" s="2" customFormat="1"/>
    <row r="132" s="2" customFormat="1"/>
  </sheetData>
  <mergeCells count="66">
    <mergeCell ref="G6:J6"/>
    <mergeCell ref="M6:P6"/>
    <mergeCell ref="G7:J7"/>
    <mergeCell ref="C13:AG13"/>
    <mergeCell ref="C20:AG20"/>
    <mergeCell ref="C27:AG27"/>
    <mergeCell ref="C34:AG34"/>
    <mergeCell ref="C41:AG41"/>
    <mergeCell ref="C48:AG48"/>
    <mergeCell ref="C55:AG55"/>
    <mergeCell ref="C62:AG62"/>
    <mergeCell ref="C69:AG69"/>
    <mergeCell ref="C76:AG76"/>
    <mergeCell ref="C83:AG83"/>
    <mergeCell ref="C90:AG90"/>
    <mergeCell ref="AH13:AH16"/>
    <mergeCell ref="AI13:AI16"/>
    <mergeCell ref="AK13:AK15"/>
    <mergeCell ref="AK16:AK18"/>
    <mergeCell ref="AH20:AH23"/>
    <mergeCell ref="AI20:AI23"/>
    <mergeCell ref="AK20:AK22"/>
    <mergeCell ref="AK23:AK25"/>
    <mergeCell ref="AH27:AH30"/>
    <mergeCell ref="AI27:AI30"/>
    <mergeCell ref="AK27:AK29"/>
    <mergeCell ref="AK30:AK32"/>
    <mergeCell ref="AH34:AH37"/>
    <mergeCell ref="AI34:AI37"/>
    <mergeCell ref="AK34:AK36"/>
    <mergeCell ref="AK37:AK39"/>
    <mergeCell ref="AH41:AH44"/>
    <mergeCell ref="AI41:AI44"/>
    <mergeCell ref="AK41:AK43"/>
    <mergeCell ref="AK44:AK46"/>
    <mergeCell ref="AH48:AH51"/>
    <mergeCell ref="AI48:AI51"/>
    <mergeCell ref="AK48:AK50"/>
    <mergeCell ref="AK51:AK53"/>
    <mergeCell ref="AH55:AH58"/>
    <mergeCell ref="AI55:AI58"/>
    <mergeCell ref="AK55:AK57"/>
    <mergeCell ref="AK58:AK60"/>
    <mergeCell ref="AH62:AH65"/>
    <mergeCell ref="AI62:AI65"/>
    <mergeCell ref="AK62:AK64"/>
    <mergeCell ref="AK65:AK67"/>
    <mergeCell ref="AH69:AH72"/>
    <mergeCell ref="AI69:AI72"/>
    <mergeCell ref="AK69:AK71"/>
    <mergeCell ref="AK72:AK74"/>
    <mergeCell ref="AH76:AH79"/>
    <mergeCell ref="AI76:AI79"/>
    <mergeCell ref="AK76:AK78"/>
    <mergeCell ref="AK79:AK81"/>
    <mergeCell ref="AH83:AH86"/>
    <mergeCell ref="AI83:AI86"/>
    <mergeCell ref="AK83:AK85"/>
    <mergeCell ref="AK86:AK88"/>
    <mergeCell ref="AH90:AH93"/>
    <mergeCell ref="AI90:AI93"/>
    <mergeCell ref="AK90:AK92"/>
    <mergeCell ref="AK93:AK95"/>
    <mergeCell ref="B99:AI100"/>
    <mergeCell ref="AK99:AK101"/>
    <mergeCell ref="AK102:AK104"/>
  </mergeCells>
  <phoneticPr fontId="1"/>
  <conditionalFormatting sqref="K6">
    <cfRule type="cellIs" dxfId="50" priority="124" operator="equal">
      <formula>"雨"</formula>
    </cfRule>
    <cfRule type="cellIs" dxfId="49" priority="125" operator="equal">
      <formula>"休"</formula>
    </cfRule>
  </conditionalFormatting>
  <conditionalFormatting sqref="C13:AG15 C16:Y16 AA16:AG16 C93:E93 G93:U93 C94:AG95 W93 Y93:AG93 C87:AE88 C23:M23 O23:AG23 Q12 AE9:AE11 C17:AG22 C24:AG86 C89:AG92">
    <cfRule type="containsText" dxfId="48" priority="122" text="日">
      <formula>NOT(ISERROR(SEARCH("日",C9)))</formula>
    </cfRule>
    <cfRule type="containsText" dxfId="47" priority="123" text="土">
      <formula>NOT(ISERROR(SEARCH("土",C9)))</formula>
    </cfRule>
  </conditionalFormatting>
  <conditionalFormatting sqref="AE8">
    <cfRule type="containsText" dxfId="46" priority="120" text="日">
      <formula>NOT(ISERROR(SEARCH("日",AE8)))</formula>
    </cfRule>
    <cfRule type="containsText" dxfId="45" priority="121" text="土">
      <formula>NOT(ISERROR(SEARCH("土",AE8)))</formula>
    </cfRule>
  </conditionalFormatting>
  <conditionalFormatting sqref="AN2 AN105:AN1048576 AN10:AN100">
    <cfRule type="containsText" dxfId="44" priority="119" text="4週8休以上">
      <formula>NOT(ISERROR(SEARCH("4週8休以上",AN2)))</formula>
    </cfRule>
  </conditionalFormatting>
  <conditionalFormatting sqref="AK2:AO2 AO100:AO1048576 AK105:AN1048576 AK99 AM98:AO98 AK1:AM1 AO1 AK102 AK10:AO97 AL99:AN101">
    <cfRule type="containsText" dxfId="43" priority="113" text="4週6休未満">
      <formula>NOT(ISERROR(SEARCH("4週6休未満",AK1)))</formula>
    </cfRule>
    <cfRule type="containsText" dxfId="42" priority="114" text="4週6休以上4週7休未満">
      <formula>NOT(ISERROR(SEARCH("4週6休以上4週7休未満",AK1)))</formula>
    </cfRule>
    <cfRule type="containsText" dxfId="41" priority="115" text="4週8休以上">
      <formula>NOT(ISERROR(SEARCH("4週8休以上",AK1)))</formula>
    </cfRule>
    <cfRule type="containsText" dxfId="40" priority="116" text="4週7休以上4週8休未満">
      <formula>NOT(ISERROR(SEARCH("4週7休以上4週8休未満",AK1)))</formula>
    </cfRule>
  </conditionalFormatting>
  <conditionalFormatting sqref="AF87:AF88">
    <cfRule type="containsText" dxfId="39" priority="111" text="日">
      <formula>NOT(ISERROR(SEARCH("日",AF87)))</formula>
    </cfRule>
    <cfRule type="containsText" dxfId="38" priority="112" text="土">
      <formula>NOT(ISERROR(SEARCH("土",AF87)))</formula>
    </cfRule>
  </conditionalFormatting>
  <conditionalFormatting sqref="AG87:AG88">
    <cfRule type="containsText" dxfId="37" priority="109" text="日">
      <formula>NOT(ISERROR(SEARCH("日",AG87)))</formula>
    </cfRule>
    <cfRule type="containsText" dxfId="36" priority="110" text="土">
      <formula>NOT(ISERROR(SEARCH("土",AG87)))</formula>
    </cfRule>
  </conditionalFormatting>
  <conditionalFormatting sqref="AA9">
    <cfRule type="containsText" dxfId="35" priority="42" text="日">
      <formula>NOT(ISERROR(SEARCH("日",AA9)))</formula>
    </cfRule>
    <cfRule type="containsText" dxfId="34" priority="43" text="土">
      <formula>NOT(ISERROR(SEARCH("土",AA9)))</formula>
    </cfRule>
  </conditionalFormatting>
  <conditionalFormatting sqref="AA10:AA11">
    <cfRule type="containsText" dxfId="33" priority="40" text="日">
      <formula>NOT(ISERROR(SEARCH("日",AA10)))</formula>
    </cfRule>
    <cfRule type="containsText" dxfId="32" priority="41" text="土">
      <formula>NOT(ISERROR(SEARCH("土",AA10)))</formula>
    </cfRule>
  </conditionalFormatting>
  <conditionalFormatting sqref="G6">
    <cfRule type="cellIs" dxfId="31" priority="38" operator="equal">
      <formula>"雨"</formula>
    </cfRule>
    <cfRule type="cellIs" dxfId="30" priority="39" operator="equal">
      <formula>"休"</formula>
    </cfRule>
  </conditionalFormatting>
  <conditionalFormatting sqref="AN7">
    <cfRule type="containsText" dxfId="29" priority="37" text="4週8休以上">
      <formula>NOT(ISERROR(SEARCH("4週8休以上",AN7)))</formula>
    </cfRule>
  </conditionalFormatting>
  <conditionalFormatting sqref="AK7:AO7">
    <cfRule type="containsText" dxfId="28" priority="32" text="4週6休未満">
      <formula>NOT(ISERROR(SEARCH("4週6休未満",AK7)))</formula>
    </cfRule>
    <cfRule type="containsText" dxfId="27" priority="33" text="4週6休以上4週7休未満">
      <formula>NOT(ISERROR(SEARCH("4週6休以上4週7休未満",AK7)))</formula>
    </cfRule>
    <cfRule type="containsText" dxfId="26" priority="34" text="4週8休以上">
      <formula>NOT(ISERROR(SEARCH("4週8休以上",AK7)))</formula>
    </cfRule>
    <cfRule type="containsText" dxfId="25" priority="35" text="4週7休以上4週8休未満">
      <formula>NOT(ISERROR(SEARCH("4週7休以上4週8休未満",AK7)))</formula>
    </cfRule>
  </conditionalFormatting>
  <conditionalFormatting sqref="AN8">
    <cfRule type="containsText" dxfId="24" priority="31" text="4週8休以上">
      <formula>NOT(ISERROR(SEARCH("4週8休以上",AN8)))</formula>
    </cfRule>
  </conditionalFormatting>
  <conditionalFormatting sqref="AK8:AO8 AK9">
    <cfRule type="containsText" dxfId="23" priority="26" text="4週6休未満">
      <formula>NOT(ISERROR(SEARCH("4週6休未満",AK8)))</formula>
    </cfRule>
    <cfRule type="containsText" dxfId="22" priority="27" text="4週6休以上4週7休未満">
      <formula>NOT(ISERROR(SEARCH("4週6休以上4週7休未満",AK8)))</formula>
    </cfRule>
    <cfRule type="containsText" dxfId="21" priority="28" text="4週8休以上">
      <formula>NOT(ISERROR(SEARCH("4週8休以上",AK8)))</formula>
    </cfRule>
    <cfRule type="containsText" dxfId="20" priority="29" text="4週7休以上4週8休未満">
      <formula>NOT(ISERROR(SEARCH("4週7休以上4週8休未満",AK8)))</formula>
    </cfRule>
  </conditionalFormatting>
  <conditionalFormatting sqref="AN101">
    <cfRule type="containsText" dxfId="19" priority="25" text="4週8休以上">
      <formula>NOT(ISERROR(SEARCH("4週8休以上",AN101)))</formula>
    </cfRule>
  </conditionalFormatting>
  <conditionalFormatting sqref="AN3">
    <cfRule type="containsText" dxfId="18" priority="20" text="4週8休以上">
      <formula>NOT(ISERROR(SEARCH("4週8休以上",AN3)))</formula>
    </cfRule>
  </conditionalFormatting>
  <conditionalFormatting sqref="AK3:AO3 AK4">
    <cfRule type="containsText" dxfId="17" priority="15" text="4週6休未満">
      <formula>NOT(ISERROR(SEARCH("4週6休未満",AK3)))</formula>
    </cfRule>
    <cfRule type="containsText" dxfId="16" priority="16" text="4週6休以上4週7休未満">
      <formula>NOT(ISERROR(SEARCH("4週6休以上4週7休未満",AK3)))</formula>
    </cfRule>
    <cfRule type="containsText" dxfId="15" priority="17" text="4週8休以上">
      <formula>NOT(ISERROR(SEARCH("4週8休以上",AK3)))</formula>
    </cfRule>
    <cfRule type="containsText" dxfId="14" priority="18" text="4週7休以上4週8休未満">
      <formula>NOT(ISERROR(SEARCH("4週7休以上4週8休未満",AK3)))</formula>
    </cfRule>
  </conditionalFormatting>
  <conditionalFormatting sqref="AN104">
    <cfRule type="containsText" dxfId="13" priority="9" text="4週8休以上">
      <formula>NOT(ISERROR(SEARCH("4週8休以上",AN104)))</formula>
    </cfRule>
  </conditionalFormatting>
  <conditionalFormatting sqref="AN102:AN103">
    <cfRule type="containsText" dxfId="12" priority="14" text="4週8休以上">
      <formula>NOT(ISERROR(SEARCH("4週8休以上",AN102)))</formula>
    </cfRule>
  </conditionalFormatting>
  <conditionalFormatting sqref="AL102:AL104 AN102:AN104">
    <cfRule type="containsText" dxfId="11" priority="10" text="4週6休未満">
      <formula>NOT(ISERROR(SEARCH("4週6休未満",AL102)))</formula>
    </cfRule>
    <cfRule type="containsText" dxfId="10" priority="11" text="4週6休以上4週7休未満">
      <formula>NOT(ISERROR(SEARCH("4週6休以上4週7休未満",AL102)))</formula>
    </cfRule>
    <cfRule type="containsText" dxfId="9" priority="12" text="4週8休以上">
      <formula>NOT(ISERROR(SEARCH("4週8休以上",AL102)))</formula>
    </cfRule>
    <cfRule type="containsText" dxfId="8" priority="13" text="4週7休以上4週8休未満">
      <formula>NOT(ISERROR(SEARCH("4週7休以上4週8休未満",AL102)))</formula>
    </cfRule>
  </conditionalFormatting>
  <conditionalFormatting sqref="AM102:AM103">
    <cfRule type="containsText" dxfId="7" priority="5" text="4週6休未満">
      <formula>NOT(ISERROR(SEARCH("4週6休未満",AM102)))</formula>
    </cfRule>
    <cfRule type="containsText" dxfId="6" priority="6" text="4週6休以上4週7休未満">
      <formula>NOT(ISERROR(SEARCH("4週6休以上4週7休未満",AM102)))</formula>
    </cfRule>
    <cfRule type="containsText" dxfId="5" priority="7" text="4週8休以上">
      <formula>NOT(ISERROR(SEARCH("4週8休以上",AM102)))</formula>
    </cfRule>
    <cfRule type="containsText" dxfId="4" priority="8" text="4週7休以上4週8休未満">
      <formula>NOT(ISERROR(SEARCH("4週7休以上4週8休未満",AM102)))</formula>
    </cfRule>
  </conditionalFormatting>
  <conditionalFormatting sqref="AM104">
    <cfRule type="containsText" dxfId="3" priority="1" text="4週6休未満">
      <formula>NOT(ISERROR(SEARCH("4週6休未満",AM104)))</formula>
    </cfRule>
    <cfRule type="containsText" dxfId="2" priority="2" text="4週6休以上4週7休未満">
      <formula>NOT(ISERROR(SEARCH("4週6休以上4週7休未満",AM104)))</formula>
    </cfRule>
    <cfRule type="containsText" dxfId="1" priority="3" text="4週8休以上">
      <formula>NOT(ISERROR(SEARCH("4週8休以上",AM104)))</formula>
    </cfRule>
    <cfRule type="containsText" dxfId="0" priority="4" text="4週7休以上4週8休未満">
      <formula>NOT(ISERROR(SEARCH("4週7休以上4週8休未満",AM104)))</formula>
    </cfRule>
  </conditionalFormatting>
  <dataValidations count="2">
    <dataValidation type="list" allowBlank="1" showDropDown="0" showInputMessage="1" showErrorMessage="1" sqref="C87:AE87 C17:AG17 C31:AG31 C94:AG94 C38:AG38 C45:AG45 C52:AG52 C59:AG59 C66:AG66 C73:AG73 C80:AG80 C24:AG24">
      <formula1>"○,／"</formula1>
    </dataValidation>
    <dataValidation type="list" allowBlank="1" showDropDown="0" showInputMessage="1" showErrorMessage="1" sqref="C18:AG18 C88:AE88 C32:AG32 C95:AG95 C39:AG39 C46:AG46 C53:AG53 C60:AG60 C67:AG67 C74:AG74 C81:AG81 C25:AG25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Width="1" fitToHeight="0" orientation="portrait" usePrinterDefaults="1" r:id="rId1"/>
  <rowBreaks count="1" manualBreakCount="1">
    <brk id="61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別紙４(現場閉所型）記入例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2023-03-17T10:30:37Z</dcterms:created>
  <dcterms:modified xsi:type="dcterms:W3CDTF">2024-04-25T08:18:08Z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2024-04-25T08:18:08Z</vt:filetime>
  </property>
</Properties>
</file>